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fi\Desktop\Documents\Annual Result\Q1_fy25\"/>
    </mc:Choice>
  </mc:AlternateContent>
  <xr:revisionPtr revIDLastSave="0" documentId="8_{656CA975-2337-4716-ABBC-7D4E9E0BD077}" xr6:coauthVersionLast="47" xr6:coauthVersionMax="47" xr10:uidLastSave="{00000000-0000-0000-0000-000000000000}"/>
  <bookViews>
    <workbookView xWindow="-108" yWindow="-108" windowWidth="23256" windowHeight="12456" xr2:uid="{E65C8FAA-FAEF-4DBE-89A5-C74930A51C27}"/>
  </bookViews>
  <sheets>
    <sheet name="LT Intrinsic" sheetId="2" r:id="rId1"/>
    <sheet name="Civil_Consutuction_Q1fy25" sheetId="1" r:id="rId2"/>
  </sheets>
  <externalReferences>
    <externalReference r:id="rId3"/>
  </externalReferences>
  <definedNames>
    <definedName name="_____________________________________________________DAT10">#REF!</definedName>
    <definedName name="_____________________________________________________DAT2">#REF!</definedName>
    <definedName name="_____________________________________________________DAT4">#REF!</definedName>
    <definedName name="_____________________________________________________DAT9">#REF!</definedName>
    <definedName name="____________________________________________________DAT1">#REF!</definedName>
    <definedName name="____________________________________________________DAT10">#REF!</definedName>
    <definedName name="____________________________________________________DAT2">#REF!</definedName>
    <definedName name="____________________________________________________DAT4">#REF!</definedName>
    <definedName name="____________________________________________________DAT5">#REF!</definedName>
    <definedName name="____________________________________________________DAT6">#REF!</definedName>
    <definedName name="____________________________________________________DAT9">#REF!</definedName>
    <definedName name="___________________________________________________DAT1">#REF!</definedName>
    <definedName name="___________________________________________________DAT10">#REF!</definedName>
    <definedName name="___________________________________________________DAT2">#REF!</definedName>
    <definedName name="___________________________________________________DAT4">#REF!</definedName>
    <definedName name="___________________________________________________DAT5">#REF!</definedName>
    <definedName name="___________________________________________________DAT6">#REF!</definedName>
    <definedName name="___________________________________________________DAT9">#REF!</definedName>
    <definedName name="__________________________________________________DAT1">#REF!</definedName>
    <definedName name="__________________________________________________DAT10">#REF!</definedName>
    <definedName name="__________________________________________________DAT2">#REF!</definedName>
    <definedName name="__________________________________________________DAT4">#REF!</definedName>
    <definedName name="__________________________________________________DAT5">#REF!</definedName>
    <definedName name="__________________________________________________DAT6">#REF!</definedName>
    <definedName name="__________________________________________________DAT9">#REF!</definedName>
    <definedName name="_________________________________________________DAT1">#REF!</definedName>
    <definedName name="_________________________________________________DAT10">#REF!</definedName>
    <definedName name="_________________________________________________DAT2">#REF!</definedName>
    <definedName name="_________________________________________________DAT4">#REF!</definedName>
    <definedName name="_________________________________________________DAT5">#REF!</definedName>
    <definedName name="_________________________________________________DAT6">#REF!</definedName>
    <definedName name="_________________________________________________DAT9">#REF!</definedName>
    <definedName name="________________________________________________DAT1">#REF!</definedName>
    <definedName name="________________________________________________DAT10">#REF!</definedName>
    <definedName name="________________________________________________DAT2">#REF!</definedName>
    <definedName name="________________________________________________DAT4">#REF!</definedName>
    <definedName name="________________________________________________DAT5">#REF!</definedName>
    <definedName name="________________________________________________DAT6">#REF!</definedName>
    <definedName name="________________________________________________DAT9">#REF!</definedName>
    <definedName name="_______________________________________________DAT1">#REF!</definedName>
    <definedName name="_______________________________________________DAT10">#REF!</definedName>
    <definedName name="_______________________________________________DAT2">#REF!</definedName>
    <definedName name="_______________________________________________DAT4">#REF!</definedName>
    <definedName name="_______________________________________________DAT5">#REF!</definedName>
    <definedName name="_______________________________________________DAT6">#REF!</definedName>
    <definedName name="_______________________________________________DAT9">#REF!</definedName>
    <definedName name="______________________________________________DAT1">#REF!</definedName>
    <definedName name="______________________________________________DAT10">#REF!</definedName>
    <definedName name="______________________________________________DAT2">#REF!</definedName>
    <definedName name="______________________________________________DAT4">#REF!</definedName>
    <definedName name="______________________________________________DAT5">#REF!</definedName>
    <definedName name="______________________________________________DAT6">#REF!</definedName>
    <definedName name="______________________________________________DAT9">#REF!</definedName>
    <definedName name="_____________________________________________DAT1">#REF!</definedName>
    <definedName name="_____________________________________________DAT10">#REF!</definedName>
    <definedName name="_____________________________________________DAT2">#REF!</definedName>
    <definedName name="_____________________________________________DAT4">#REF!</definedName>
    <definedName name="_____________________________________________DAT5">#REF!</definedName>
    <definedName name="_____________________________________________DAT6">#REF!</definedName>
    <definedName name="_____________________________________________DAT9">#REF!</definedName>
    <definedName name="____________________________________________DAT1">#REF!</definedName>
    <definedName name="____________________________________________DAT10">#REF!</definedName>
    <definedName name="____________________________________________DAT2">#REF!</definedName>
    <definedName name="____________________________________________DAT4">#REF!</definedName>
    <definedName name="____________________________________________DAT5">#REF!</definedName>
    <definedName name="____________________________________________DAT6">#REF!</definedName>
    <definedName name="____________________________________________DAT9">#REF!</definedName>
    <definedName name="___________________________________________DAT1">#REF!</definedName>
    <definedName name="___________________________________________DAT10">#REF!</definedName>
    <definedName name="___________________________________________DAT2">#REF!</definedName>
    <definedName name="___________________________________________DAT4">#REF!</definedName>
    <definedName name="___________________________________________DAT5">#REF!</definedName>
    <definedName name="___________________________________________DAT6">#REF!</definedName>
    <definedName name="___________________________________________DAT9">#REF!</definedName>
    <definedName name="__________________________________________DAT1">#REF!</definedName>
    <definedName name="__________________________________________DAT10">#REF!</definedName>
    <definedName name="__________________________________________DAT2">#REF!</definedName>
    <definedName name="__________________________________________DAT4">#REF!</definedName>
    <definedName name="__________________________________________DAT5">#REF!</definedName>
    <definedName name="__________________________________________DAT6">#REF!</definedName>
    <definedName name="__________________________________________DAT9">#REF!</definedName>
    <definedName name="_________________________________________DAT1">#REF!</definedName>
    <definedName name="_________________________________________DAT10">#REF!</definedName>
    <definedName name="_________________________________________DAT2">#REF!</definedName>
    <definedName name="_________________________________________DAT4">#REF!</definedName>
    <definedName name="_________________________________________DAT5">#REF!</definedName>
    <definedName name="_________________________________________DAT6">#REF!</definedName>
    <definedName name="_________________________________________DAT9">#REF!</definedName>
    <definedName name="________________________________________DAT1">#REF!</definedName>
    <definedName name="________________________________________DAT10">#REF!</definedName>
    <definedName name="________________________________________DAT2">#REF!</definedName>
    <definedName name="________________________________________DAT4">#REF!</definedName>
    <definedName name="________________________________________DAT5">#REF!</definedName>
    <definedName name="________________________________________DAT6">#REF!</definedName>
    <definedName name="________________________________________DAT9">#REF!</definedName>
    <definedName name="_______________________________________DAT1">#REF!</definedName>
    <definedName name="_______________________________________DAT10">#REF!</definedName>
    <definedName name="_______________________________________DAT2">#REF!</definedName>
    <definedName name="_______________________________________DAT4">#REF!</definedName>
    <definedName name="_______________________________________DAT5">#REF!</definedName>
    <definedName name="_______________________________________DAT6">#REF!</definedName>
    <definedName name="_______________________________________DAT9">#REF!</definedName>
    <definedName name="______________________________________DAT1">#REF!</definedName>
    <definedName name="______________________________________DAT10">#REF!</definedName>
    <definedName name="______________________________________DAT2">#REF!</definedName>
    <definedName name="______________________________________DAT4">#REF!</definedName>
    <definedName name="______________________________________DAT5">#REF!</definedName>
    <definedName name="______________________________________DAT6">#REF!</definedName>
    <definedName name="______________________________________DAT9">#REF!</definedName>
    <definedName name="_____________________________________DAT1">#REF!</definedName>
    <definedName name="_____________________________________DAT10">#REF!</definedName>
    <definedName name="_____________________________________DAT2">#REF!</definedName>
    <definedName name="_____________________________________DAT4">#REF!</definedName>
    <definedName name="_____________________________________DAT5">#REF!</definedName>
    <definedName name="_____________________________________DAT6">#REF!</definedName>
    <definedName name="_____________________________________DAT9">#REF!</definedName>
    <definedName name="____________________________________DAT1">#REF!</definedName>
    <definedName name="____________________________________DAT10">#REF!</definedName>
    <definedName name="____________________________________DAT2">#REF!</definedName>
    <definedName name="____________________________________DAT4">#REF!</definedName>
    <definedName name="____________________________________DAT5">#REF!</definedName>
    <definedName name="____________________________________DAT6">#REF!</definedName>
    <definedName name="____________________________________DAT9">#REF!</definedName>
    <definedName name="___________________________________DAT1">#REF!</definedName>
    <definedName name="___________________________________DAT10">#REF!</definedName>
    <definedName name="___________________________________DAT2">#REF!</definedName>
    <definedName name="___________________________________DAT4">#REF!</definedName>
    <definedName name="___________________________________DAT5">#REF!</definedName>
    <definedName name="___________________________________DAT6">#REF!</definedName>
    <definedName name="___________________________________DAT9">#REF!</definedName>
    <definedName name="__________________________________DAT1">#REF!</definedName>
    <definedName name="__________________________________DAT10">#REF!</definedName>
    <definedName name="__________________________________DAT2">#REF!</definedName>
    <definedName name="__________________________________DAT4">#REF!</definedName>
    <definedName name="__________________________________DAT5">#REF!</definedName>
    <definedName name="__________________________________DAT6">#REF!</definedName>
    <definedName name="__________________________________DAT9">#REF!</definedName>
    <definedName name="_________________________________DAT1">#REF!</definedName>
    <definedName name="_________________________________DAT10">#REF!</definedName>
    <definedName name="_________________________________DAT2">#REF!</definedName>
    <definedName name="_________________________________DAT4">#REF!</definedName>
    <definedName name="_________________________________DAT5">#REF!</definedName>
    <definedName name="_________________________________DAT6">#REF!</definedName>
    <definedName name="_________________________________DAT9">#REF!</definedName>
    <definedName name="________________________________DAT1">#REF!</definedName>
    <definedName name="________________________________DAT10">#REF!</definedName>
    <definedName name="________________________________DAT2">#REF!</definedName>
    <definedName name="________________________________DAT4">#REF!</definedName>
    <definedName name="________________________________DAT5">#REF!</definedName>
    <definedName name="________________________________DAT6">#REF!</definedName>
    <definedName name="________________________________DAT9">#REF!</definedName>
    <definedName name="_______________________________DAT1">#REF!</definedName>
    <definedName name="_______________________________DAT10">#REF!</definedName>
    <definedName name="_______________________________DAT2">#REF!</definedName>
    <definedName name="_______________________________DAT4">#REF!</definedName>
    <definedName name="_______________________________DAT5">#REF!</definedName>
    <definedName name="_______________________________DAT6">#REF!</definedName>
    <definedName name="_______________________________DAT9">#REF!</definedName>
    <definedName name="______________________________DAT1">#REF!</definedName>
    <definedName name="______________________________DAT10">#REF!</definedName>
    <definedName name="______________________________DAT2">#REF!</definedName>
    <definedName name="______________________________DAT4">#REF!</definedName>
    <definedName name="______________________________DAT5">#REF!</definedName>
    <definedName name="______________________________DAT6">#REF!</definedName>
    <definedName name="______________________________DAT9">#REF!</definedName>
    <definedName name="_____________________________DAT1">#REF!</definedName>
    <definedName name="_____________________________DAT10">#REF!</definedName>
    <definedName name="_____________________________DAT2">#REF!</definedName>
    <definedName name="_____________________________DAT4">#REF!</definedName>
    <definedName name="_____________________________DAT5">#REF!</definedName>
    <definedName name="_____________________________DAT6">#REF!</definedName>
    <definedName name="_____________________________DAT9">#REF!</definedName>
    <definedName name="____________________________DAT1">#REF!</definedName>
    <definedName name="____________________________DAT10">#REF!</definedName>
    <definedName name="____________________________DAT2">#REF!</definedName>
    <definedName name="____________________________DAT4">#REF!</definedName>
    <definedName name="____________________________DAT5">#REF!</definedName>
    <definedName name="____________________________DAT6">#REF!</definedName>
    <definedName name="____________________________DAT9">#REF!</definedName>
    <definedName name="___________________________DAT1">#REF!</definedName>
    <definedName name="___________________________DAT10">#REF!</definedName>
    <definedName name="___________________________DAT2">#REF!</definedName>
    <definedName name="___________________________DAT4">#REF!</definedName>
    <definedName name="___________________________DAT5">#REF!</definedName>
    <definedName name="___________________________DAT6">#REF!</definedName>
    <definedName name="___________________________DAT9">#REF!</definedName>
    <definedName name="__________________________DAT1">#REF!</definedName>
    <definedName name="__________________________DAT10">#REF!</definedName>
    <definedName name="__________________________DAT2">#REF!</definedName>
    <definedName name="__________________________DAT4">#REF!</definedName>
    <definedName name="__________________________DAT5">#REF!</definedName>
    <definedName name="__________________________DAT6">#REF!</definedName>
    <definedName name="__________________________DAT9">#REF!</definedName>
    <definedName name="_________________________DAT1">#REF!</definedName>
    <definedName name="_________________________DAT10">#REF!</definedName>
    <definedName name="_________________________DAT2">#REF!</definedName>
    <definedName name="_________________________DAT4">#REF!</definedName>
    <definedName name="_________________________DAT5">#REF!</definedName>
    <definedName name="_________________________DAT6">#REF!</definedName>
    <definedName name="_________________________DAT9">#REF!</definedName>
    <definedName name="________________________DAT1">#REF!</definedName>
    <definedName name="________________________DAT10">#REF!</definedName>
    <definedName name="________________________DAT2">#REF!</definedName>
    <definedName name="________________________DAT4">#REF!</definedName>
    <definedName name="________________________DAT5">#REF!</definedName>
    <definedName name="________________________DAT6">#REF!</definedName>
    <definedName name="________________________DAT9">#REF!</definedName>
    <definedName name="_______________________DAT1">#REF!</definedName>
    <definedName name="_______________________DAT10">#REF!</definedName>
    <definedName name="_______________________DAT2">#REF!</definedName>
    <definedName name="_______________________DAT4">#REF!</definedName>
    <definedName name="_______________________DAT5">#REF!</definedName>
    <definedName name="_______________________DAT6">#REF!</definedName>
    <definedName name="_______________________DAT9">#REF!</definedName>
    <definedName name="______________________DAT1">#REF!</definedName>
    <definedName name="______________________DAT10">#REF!</definedName>
    <definedName name="______________________DAT2">#REF!</definedName>
    <definedName name="______________________DAT4">#REF!</definedName>
    <definedName name="______________________DAT5">#REF!</definedName>
    <definedName name="______________________DAT6">#REF!</definedName>
    <definedName name="______________________DAT9">#REF!</definedName>
    <definedName name="_____________________DAT1">#REF!</definedName>
    <definedName name="_____________________DAT10">#REF!</definedName>
    <definedName name="_____________________DAT2">#REF!</definedName>
    <definedName name="_____________________DAT4">#REF!</definedName>
    <definedName name="_____________________DAT5">#REF!</definedName>
    <definedName name="_____________________DAT6">#REF!</definedName>
    <definedName name="_____________________DAT9">#REF!</definedName>
    <definedName name="____________________DAT1">#REF!</definedName>
    <definedName name="____________________DAT10">#REF!</definedName>
    <definedName name="____________________DAT12">#REF!</definedName>
    <definedName name="____________________DAT14">#REF!</definedName>
    <definedName name="____________________DAT15">#REF!</definedName>
    <definedName name="____________________DAT16">#REF!</definedName>
    <definedName name="____________________DAT17">#REF!</definedName>
    <definedName name="____________________DAT18">#REF!</definedName>
    <definedName name="____________________DAT19">#REF!</definedName>
    <definedName name="____________________DAT2">#REF!</definedName>
    <definedName name="____________________DAT20">#REF!</definedName>
    <definedName name="____________________DAT21">#REF!</definedName>
    <definedName name="____________________DAT22">#REF!</definedName>
    <definedName name="____________________DAT23">#REF!</definedName>
    <definedName name="____________________DAT24">#REF!</definedName>
    <definedName name="____________________DAT25">#REF!</definedName>
    <definedName name="____________________DAT26">#REF!</definedName>
    <definedName name="____________________DAT27">#REF!</definedName>
    <definedName name="____________________DAT28">#REF!</definedName>
    <definedName name="____________________DAT29">#REF!</definedName>
    <definedName name="____________________DAT30">#REF!</definedName>
    <definedName name="____________________DAT31">#REF!</definedName>
    <definedName name="____________________DAT32">#REF!</definedName>
    <definedName name="____________________DAT33">#REF!</definedName>
    <definedName name="____________________DAT34">#REF!</definedName>
    <definedName name="____________________DAT35">#REF!</definedName>
    <definedName name="____________________DAT36">#REF!</definedName>
    <definedName name="____________________DAT37">#REF!</definedName>
    <definedName name="____________________DAT38">#REF!</definedName>
    <definedName name="____________________DAT39">#REF!</definedName>
    <definedName name="____________________DAT4">#REF!</definedName>
    <definedName name="____________________DAT40">#REF!</definedName>
    <definedName name="____________________DAT41">#REF!</definedName>
    <definedName name="____________________DAT42">#REF!</definedName>
    <definedName name="____________________DAT43">#REF!</definedName>
    <definedName name="____________________DAT44">#REF!</definedName>
    <definedName name="____________________DAT45">#REF!</definedName>
    <definedName name="____________________DAT46">#REF!</definedName>
    <definedName name="____________________DAT47">#REF!</definedName>
    <definedName name="____________________DAT48">#REF!</definedName>
    <definedName name="____________________DAT49">#REF!</definedName>
    <definedName name="____________________DAT5">#REF!</definedName>
    <definedName name="____________________DAT50">#REF!</definedName>
    <definedName name="____________________DAT51">#REF!</definedName>
    <definedName name="____________________DAT52">#REF!</definedName>
    <definedName name="____________________DAT53">#REF!</definedName>
    <definedName name="____________________DAT54">#REF!</definedName>
    <definedName name="____________________DAT55">#REF!</definedName>
    <definedName name="____________________DAT56">#REF!</definedName>
    <definedName name="____________________DAT57">#REF!</definedName>
    <definedName name="____________________DAT58">#REF!</definedName>
    <definedName name="____________________DAT59">#REF!</definedName>
    <definedName name="____________________DAT6">#REF!</definedName>
    <definedName name="____________________DAT60">#REF!</definedName>
    <definedName name="____________________DAT9">#REF!</definedName>
    <definedName name="___________________DAT1">#REF!</definedName>
    <definedName name="___________________DAT10">#REF!</definedName>
    <definedName name="___________________DAT11">#REF!</definedName>
    <definedName name="___________________DAT12">#REF!</definedName>
    <definedName name="___________________DAT14">#REF!</definedName>
    <definedName name="___________________DAT15">#REF!</definedName>
    <definedName name="___________________DAT16">#REF!</definedName>
    <definedName name="___________________DAT17">#REF!</definedName>
    <definedName name="___________________DAT18">#REF!</definedName>
    <definedName name="___________________DAT19">#REF!</definedName>
    <definedName name="___________________DAT2">#REF!</definedName>
    <definedName name="___________________DAT20">#REF!</definedName>
    <definedName name="___________________DAT21">#REF!</definedName>
    <definedName name="___________________DAT22">#REF!</definedName>
    <definedName name="___________________DAT23">#REF!</definedName>
    <definedName name="___________________DAT24">#REF!</definedName>
    <definedName name="___________________DAT25">#REF!</definedName>
    <definedName name="___________________DAT26">#REF!</definedName>
    <definedName name="___________________DAT27">#REF!</definedName>
    <definedName name="___________________DAT28">#REF!</definedName>
    <definedName name="___________________DAT29">#REF!</definedName>
    <definedName name="___________________DAT30">#REF!</definedName>
    <definedName name="___________________DAT31">#REF!</definedName>
    <definedName name="___________________DAT32">#REF!</definedName>
    <definedName name="___________________DAT33">#REF!</definedName>
    <definedName name="___________________DAT34">#REF!</definedName>
    <definedName name="___________________DAT35">#REF!</definedName>
    <definedName name="___________________DAT36">#REF!</definedName>
    <definedName name="___________________DAT37">#REF!</definedName>
    <definedName name="___________________DAT38">#REF!</definedName>
    <definedName name="___________________DAT39">#REF!</definedName>
    <definedName name="___________________DAT4">#REF!</definedName>
    <definedName name="___________________DAT40">#REF!</definedName>
    <definedName name="___________________DAT41">#REF!</definedName>
    <definedName name="___________________DAT42">#REF!</definedName>
    <definedName name="___________________DAT43">#REF!</definedName>
    <definedName name="___________________DAT44">#REF!</definedName>
    <definedName name="___________________DAT45">#REF!</definedName>
    <definedName name="___________________DAT46">#REF!</definedName>
    <definedName name="___________________DAT47">#REF!</definedName>
    <definedName name="___________________DAT48">#REF!</definedName>
    <definedName name="___________________DAT49">#REF!</definedName>
    <definedName name="___________________DAT5">#REF!</definedName>
    <definedName name="___________________DAT50">#REF!</definedName>
    <definedName name="___________________DAT51">#REF!</definedName>
    <definedName name="___________________DAT52">#REF!</definedName>
    <definedName name="___________________DAT53">#REF!</definedName>
    <definedName name="___________________DAT54">#REF!</definedName>
    <definedName name="___________________DAT55">#REF!</definedName>
    <definedName name="___________________DAT56">#REF!</definedName>
    <definedName name="___________________DAT57">#REF!</definedName>
    <definedName name="___________________DAT58">#REF!</definedName>
    <definedName name="___________________DAT59">#REF!</definedName>
    <definedName name="___________________DAT6">#REF!</definedName>
    <definedName name="___________________DAT60">#REF!</definedName>
    <definedName name="___________________DAT9">#REF!</definedName>
    <definedName name="__________________DAT1">#REF!</definedName>
    <definedName name="__________________DAT10">#REF!</definedName>
    <definedName name="__________________DAT11">#REF!</definedName>
    <definedName name="__________________DAT12">#REF!</definedName>
    <definedName name="__________________DAT14">#REF!</definedName>
    <definedName name="__________________DAT15">#REF!</definedName>
    <definedName name="__________________DAT16">#REF!</definedName>
    <definedName name="__________________DAT17">#REF!</definedName>
    <definedName name="__________________DAT18">#REF!</definedName>
    <definedName name="__________________DAT19">#REF!</definedName>
    <definedName name="__________________DAT2">#REF!</definedName>
    <definedName name="__________________DAT20">#REF!</definedName>
    <definedName name="__________________DAT21">#REF!</definedName>
    <definedName name="__________________DAT22">#REF!</definedName>
    <definedName name="__________________DAT23">#REF!</definedName>
    <definedName name="__________________DAT24">#REF!</definedName>
    <definedName name="__________________DAT25">#REF!</definedName>
    <definedName name="__________________DAT26">#REF!</definedName>
    <definedName name="__________________DAT27">#REF!</definedName>
    <definedName name="__________________DAT28">#REF!</definedName>
    <definedName name="__________________DAT29">#REF!</definedName>
    <definedName name="__________________DAT30">#REF!</definedName>
    <definedName name="__________________DAT31">#REF!</definedName>
    <definedName name="__________________DAT32">#REF!</definedName>
    <definedName name="__________________DAT33">#REF!</definedName>
    <definedName name="__________________DAT34">#REF!</definedName>
    <definedName name="__________________DAT35">#REF!</definedName>
    <definedName name="__________________DAT36">#REF!</definedName>
    <definedName name="__________________DAT37">#REF!</definedName>
    <definedName name="__________________DAT38">#REF!</definedName>
    <definedName name="__________________DAT39">#REF!</definedName>
    <definedName name="__________________DAT4">#REF!</definedName>
    <definedName name="__________________DAT40">#REF!</definedName>
    <definedName name="__________________DAT41">#REF!</definedName>
    <definedName name="__________________DAT42">#REF!</definedName>
    <definedName name="__________________DAT43">#REF!</definedName>
    <definedName name="__________________DAT44">#REF!</definedName>
    <definedName name="__________________DAT45">#REF!</definedName>
    <definedName name="__________________DAT46">#REF!</definedName>
    <definedName name="__________________DAT47">#REF!</definedName>
    <definedName name="__________________DAT48">#REF!</definedName>
    <definedName name="__________________DAT49">#REF!</definedName>
    <definedName name="__________________DAT5">#REF!</definedName>
    <definedName name="__________________DAT50">#REF!</definedName>
    <definedName name="__________________DAT51">#REF!</definedName>
    <definedName name="__________________DAT52">#REF!</definedName>
    <definedName name="__________________DAT53">#REF!</definedName>
    <definedName name="__________________DAT54">#REF!</definedName>
    <definedName name="__________________DAT55">#REF!</definedName>
    <definedName name="__________________DAT56">#REF!</definedName>
    <definedName name="__________________DAT57">#REF!</definedName>
    <definedName name="__________________DAT58">#REF!</definedName>
    <definedName name="__________________DAT59">#REF!</definedName>
    <definedName name="__________________DAT6">#REF!</definedName>
    <definedName name="__________________DAT60">#REF!</definedName>
    <definedName name="__________________DAT9">#REF!</definedName>
    <definedName name="_________________DAT1">#REF!</definedName>
    <definedName name="_________________DAT10">#REF!</definedName>
    <definedName name="_________________DAT11">#REF!</definedName>
    <definedName name="_________________DAT12">#REF!</definedName>
    <definedName name="_________________DAT14">#REF!</definedName>
    <definedName name="_________________DAT15">#REF!</definedName>
    <definedName name="_________________DAT16">#REF!</definedName>
    <definedName name="_________________DAT17">#REF!</definedName>
    <definedName name="_________________DAT18">#REF!</definedName>
    <definedName name="_________________DAT19">#REF!</definedName>
    <definedName name="_________________DAT2">#REF!</definedName>
    <definedName name="_________________DAT20">#REF!</definedName>
    <definedName name="_________________DAT21">#REF!</definedName>
    <definedName name="_________________DAT22">#REF!</definedName>
    <definedName name="_________________DAT23">#REF!</definedName>
    <definedName name="_________________DAT24">#REF!</definedName>
    <definedName name="_________________DAT25">#REF!</definedName>
    <definedName name="_________________DAT26">#REF!</definedName>
    <definedName name="_________________DAT27">#REF!</definedName>
    <definedName name="_________________DAT28">#REF!</definedName>
    <definedName name="_________________DAT29">#REF!</definedName>
    <definedName name="_________________DAT30">#REF!</definedName>
    <definedName name="_________________DAT31">#REF!</definedName>
    <definedName name="_________________DAT32">#REF!</definedName>
    <definedName name="_________________DAT33">#REF!</definedName>
    <definedName name="_________________DAT34">#REF!</definedName>
    <definedName name="_________________DAT35">#REF!</definedName>
    <definedName name="_________________DAT36">#REF!</definedName>
    <definedName name="_________________DAT37">#REF!</definedName>
    <definedName name="_________________DAT38">#REF!</definedName>
    <definedName name="_________________DAT39">#REF!</definedName>
    <definedName name="_________________DAT4">#REF!</definedName>
    <definedName name="_________________DAT40">#REF!</definedName>
    <definedName name="_________________DAT41">#REF!</definedName>
    <definedName name="_________________DAT42">#REF!</definedName>
    <definedName name="_________________DAT43">#REF!</definedName>
    <definedName name="_________________DAT44">#REF!</definedName>
    <definedName name="_________________DAT45">#REF!</definedName>
    <definedName name="_________________DAT46">#REF!</definedName>
    <definedName name="_________________DAT47">#REF!</definedName>
    <definedName name="_________________DAT48">#REF!</definedName>
    <definedName name="_________________DAT49">#REF!</definedName>
    <definedName name="_________________DAT5">#REF!</definedName>
    <definedName name="_________________DAT50">#REF!</definedName>
    <definedName name="_________________dat500">#REF!</definedName>
    <definedName name="_________________DAT51">#REF!</definedName>
    <definedName name="_________________DAT52">#REF!</definedName>
    <definedName name="_________________DAT53">#REF!</definedName>
    <definedName name="_________________DAT54">#REF!</definedName>
    <definedName name="_________________DAT55">#REF!</definedName>
    <definedName name="_________________DAT56">#REF!</definedName>
    <definedName name="_________________DAT57">#REF!</definedName>
    <definedName name="_________________DAT58">#REF!</definedName>
    <definedName name="_________________DAT59">#REF!</definedName>
    <definedName name="_________________DAT6">#REF!</definedName>
    <definedName name="_________________DAT60">#REF!</definedName>
    <definedName name="_________________DAT9">#REF!</definedName>
    <definedName name="________________DAT1">#REF!</definedName>
    <definedName name="________________DAT10">#REF!</definedName>
    <definedName name="________________DAT11">#REF!</definedName>
    <definedName name="________________DAT12">#REF!</definedName>
    <definedName name="________________DAT14">#REF!</definedName>
    <definedName name="________________DAT15">#REF!</definedName>
    <definedName name="________________DAT16">#REF!</definedName>
    <definedName name="________________DAT17">#REF!</definedName>
    <definedName name="________________DAT18">#REF!</definedName>
    <definedName name="________________DAT19">#REF!</definedName>
    <definedName name="________________DAT2">#REF!</definedName>
    <definedName name="________________DAT20">#REF!</definedName>
    <definedName name="________________DAT21">#REF!</definedName>
    <definedName name="________________DAT22">#REF!</definedName>
    <definedName name="________________DAT23">#REF!</definedName>
    <definedName name="________________DAT24">#REF!</definedName>
    <definedName name="________________DAT25">#REF!</definedName>
    <definedName name="________________DAT26">#REF!</definedName>
    <definedName name="________________DAT27">#REF!</definedName>
    <definedName name="________________DAT28">#REF!</definedName>
    <definedName name="________________DAT29">#REF!</definedName>
    <definedName name="________________DAT30">#REF!</definedName>
    <definedName name="________________DAT31">#REF!</definedName>
    <definedName name="________________DAT32">#REF!</definedName>
    <definedName name="________________DAT33">#REF!</definedName>
    <definedName name="________________DAT34">#REF!</definedName>
    <definedName name="________________DAT35">#REF!</definedName>
    <definedName name="________________DAT36">#REF!</definedName>
    <definedName name="________________DAT37">#REF!</definedName>
    <definedName name="________________DAT38">#REF!</definedName>
    <definedName name="________________DAT39">#REF!</definedName>
    <definedName name="________________DAT4">#REF!</definedName>
    <definedName name="________________DAT40">#REF!</definedName>
    <definedName name="________________DAT41">#REF!</definedName>
    <definedName name="________________DAT42">#REF!</definedName>
    <definedName name="________________DAT43">#REF!</definedName>
    <definedName name="________________DAT44">#REF!</definedName>
    <definedName name="________________DAT45">#REF!</definedName>
    <definedName name="________________DAT46">#REF!</definedName>
    <definedName name="________________DAT47">#REF!</definedName>
    <definedName name="________________DAT48">#REF!</definedName>
    <definedName name="________________DAT49">#REF!</definedName>
    <definedName name="________________DAT5">#REF!</definedName>
    <definedName name="________________DAT50">#REF!</definedName>
    <definedName name="________________dat500">#REF!</definedName>
    <definedName name="________________DAT51">#REF!</definedName>
    <definedName name="________________DAT52">#REF!</definedName>
    <definedName name="________________DAT53">#REF!</definedName>
    <definedName name="________________DAT54">#REF!</definedName>
    <definedName name="________________DAT55">#REF!</definedName>
    <definedName name="________________DAT56">#REF!</definedName>
    <definedName name="________________DAT57">#REF!</definedName>
    <definedName name="________________DAT58">#REF!</definedName>
    <definedName name="________________DAT59">#REF!</definedName>
    <definedName name="________________DAT6">#REF!</definedName>
    <definedName name="________________DAT60">#REF!</definedName>
    <definedName name="________________DAT9">#REF!</definedName>
    <definedName name="_______________DAT1">#REF!</definedName>
    <definedName name="_______________DAT10">#REF!</definedName>
    <definedName name="_______________DAT11">#REF!</definedName>
    <definedName name="_______________DAT12">#REF!</definedName>
    <definedName name="_______________DAT14">#REF!</definedName>
    <definedName name="_______________DAT15">#REF!</definedName>
    <definedName name="_______________DAT16">#REF!</definedName>
    <definedName name="_______________DAT17">#REF!</definedName>
    <definedName name="_______________DAT18">#REF!</definedName>
    <definedName name="_______________DAT19">#REF!</definedName>
    <definedName name="_______________DAT2">#REF!</definedName>
    <definedName name="_______________DAT20">#REF!</definedName>
    <definedName name="_______________DAT21">#REF!</definedName>
    <definedName name="_______________DAT22">#REF!</definedName>
    <definedName name="_______________DAT23">#REF!</definedName>
    <definedName name="_______________DAT24">#REF!</definedName>
    <definedName name="_______________DAT25">#REF!</definedName>
    <definedName name="_______________DAT26">#REF!</definedName>
    <definedName name="_______________DAT27">#REF!</definedName>
    <definedName name="_______________DAT28">#REF!</definedName>
    <definedName name="_______________DAT29">#REF!</definedName>
    <definedName name="_______________DAT30">#REF!</definedName>
    <definedName name="_______________DAT31">#REF!</definedName>
    <definedName name="_______________DAT32">#REF!</definedName>
    <definedName name="_______________DAT33">#REF!</definedName>
    <definedName name="_______________DAT34">#REF!</definedName>
    <definedName name="_______________DAT35">#REF!</definedName>
    <definedName name="_______________DAT36">#REF!</definedName>
    <definedName name="_______________DAT37">#REF!</definedName>
    <definedName name="_______________DAT38">#REF!</definedName>
    <definedName name="_______________DAT39">#REF!</definedName>
    <definedName name="_______________DAT4">#REF!</definedName>
    <definedName name="_______________DAT40">#REF!</definedName>
    <definedName name="_______________DAT41">#REF!</definedName>
    <definedName name="_______________DAT42">#REF!</definedName>
    <definedName name="_______________DAT43">#REF!</definedName>
    <definedName name="_______________DAT44">#REF!</definedName>
    <definedName name="_______________DAT45">#REF!</definedName>
    <definedName name="_______________DAT46">#REF!</definedName>
    <definedName name="_______________DAT47">#REF!</definedName>
    <definedName name="_______________DAT48">#REF!</definedName>
    <definedName name="_______________DAT49">#REF!</definedName>
    <definedName name="_______________DAT5">#REF!</definedName>
    <definedName name="_______________DAT50">#REF!</definedName>
    <definedName name="_______________dat500">#REF!</definedName>
    <definedName name="_______________DAT51">#REF!</definedName>
    <definedName name="_______________DAT52">#REF!</definedName>
    <definedName name="_______________DAT53">#REF!</definedName>
    <definedName name="_______________DAT54">#REF!</definedName>
    <definedName name="_______________DAT55">#REF!</definedName>
    <definedName name="_______________DAT56">#REF!</definedName>
    <definedName name="_______________DAT57">#REF!</definedName>
    <definedName name="_______________DAT58">#REF!</definedName>
    <definedName name="_______________DAT59">#REF!</definedName>
    <definedName name="_______________DAT6">#REF!</definedName>
    <definedName name="_______________DAT60">#REF!</definedName>
    <definedName name="_______________DAT9">#REF!</definedName>
    <definedName name="______________DAT1">#REF!</definedName>
    <definedName name="______________DAT10">#REF!</definedName>
    <definedName name="______________DAT11">#REF!</definedName>
    <definedName name="______________DAT12">#REF!</definedName>
    <definedName name="______________DAT14">#REF!</definedName>
    <definedName name="______________DAT15">#REF!</definedName>
    <definedName name="______________DAT16">#REF!</definedName>
    <definedName name="______________DAT17">#REF!</definedName>
    <definedName name="______________DAT18">#REF!</definedName>
    <definedName name="______________DAT19">#REF!</definedName>
    <definedName name="______________DAT2">#REF!</definedName>
    <definedName name="______________DAT20">#REF!</definedName>
    <definedName name="______________DAT21">#REF!</definedName>
    <definedName name="______________DAT22">#REF!</definedName>
    <definedName name="______________DAT23">#REF!</definedName>
    <definedName name="______________DAT24">#REF!</definedName>
    <definedName name="______________DAT25">#REF!</definedName>
    <definedName name="______________DAT26">#REF!</definedName>
    <definedName name="______________DAT27">#REF!</definedName>
    <definedName name="______________DAT28">#REF!</definedName>
    <definedName name="______________DAT29">#REF!</definedName>
    <definedName name="______________DAT30">#REF!</definedName>
    <definedName name="______________DAT31">#REF!</definedName>
    <definedName name="______________DAT32">#REF!</definedName>
    <definedName name="______________DAT33">#REF!</definedName>
    <definedName name="______________DAT34">#REF!</definedName>
    <definedName name="______________DAT35">#REF!</definedName>
    <definedName name="______________DAT36">#REF!</definedName>
    <definedName name="______________DAT37">#REF!</definedName>
    <definedName name="______________DAT38">#REF!</definedName>
    <definedName name="______________DAT39">#REF!</definedName>
    <definedName name="______________DAT4">#REF!</definedName>
    <definedName name="______________DAT40">#REF!</definedName>
    <definedName name="______________DAT41">#REF!</definedName>
    <definedName name="______________DAT42">#REF!</definedName>
    <definedName name="______________DAT43">#REF!</definedName>
    <definedName name="______________DAT44">#REF!</definedName>
    <definedName name="______________DAT45">#REF!</definedName>
    <definedName name="______________DAT46">#REF!</definedName>
    <definedName name="______________DAT47">#REF!</definedName>
    <definedName name="______________DAT48">#REF!</definedName>
    <definedName name="______________DAT49">#REF!</definedName>
    <definedName name="______________DAT5">#REF!</definedName>
    <definedName name="______________DAT50">#REF!</definedName>
    <definedName name="______________dat500">#REF!</definedName>
    <definedName name="______________DAT51">#REF!</definedName>
    <definedName name="______________DAT52">#REF!</definedName>
    <definedName name="______________DAT53">#REF!</definedName>
    <definedName name="______________DAT54">#REF!</definedName>
    <definedName name="______________DAT55">#REF!</definedName>
    <definedName name="______________DAT56">#REF!</definedName>
    <definedName name="______________DAT57">#REF!</definedName>
    <definedName name="______________DAT58">#REF!</definedName>
    <definedName name="______________DAT59">#REF!</definedName>
    <definedName name="______________DAT6">#REF!</definedName>
    <definedName name="______________DAT60">#REF!</definedName>
    <definedName name="______________DAT9">#REF!</definedName>
    <definedName name="_____________DAT1">#REF!</definedName>
    <definedName name="_____________DAT10">#REF!</definedName>
    <definedName name="_____________DAT11">#REF!</definedName>
    <definedName name="_____________DAT12">#REF!</definedName>
    <definedName name="_____________DAT14">#REF!</definedName>
    <definedName name="_____________DAT15">#REF!</definedName>
    <definedName name="_____________DAT16">#REF!</definedName>
    <definedName name="_____________DAT17">#REF!</definedName>
    <definedName name="_____________DAT18">#REF!</definedName>
    <definedName name="_____________DAT19">#REF!</definedName>
    <definedName name="_____________DAT20">#REF!</definedName>
    <definedName name="_____________DAT21">#REF!</definedName>
    <definedName name="_____________DAT22">#REF!</definedName>
    <definedName name="_____________DAT23">#REF!</definedName>
    <definedName name="_____________DAT24">#REF!</definedName>
    <definedName name="_____________DAT25">#REF!</definedName>
    <definedName name="_____________DAT26">#REF!</definedName>
    <definedName name="_____________DAT27">#REF!</definedName>
    <definedName name="_____________DAT28">#REF!</definedName>
    <definedName name="_____________DAT29">#REF!</definedName>
    <definedName name="_____________DAT30">#REF!</definedName>
    <definedName name="_____________DAT31">#REF!</definedName>
    <definedName name="_____________DAT32">#REF!</definedName>
    <definedName name="_____________DAT33">#REF!</definedName>
    <definedName name="_____________DAT34">#REF!</definedName>
    <definedName name="_____________DAT35">#REF!</definedName>
    <definedName name="_____________DAT36">#REF!</definedName>
    <definedName name="_____________DAT37">#REF!</definedName>
    <definedName name="_____________DAT38">#REF!</definedName>
    <definedName name="_____________DAT39">#REF!</definedName>
    <definedName name="_____________DAT40">#REF!</definedName>
    <definedName name="_____________DAT41">#REF!</definedName>
    <definedName name="_____________DAT42">#REF!</definedName>
    <definedName name="_____________DAT43">#REF!</definedName>
    <definedName name="_____________DAT44">#REF!</definedName>
    <definedName name="_____________DAT45">#REF!</definedName>
    <definedName name="_____________DAT46">#REF!</definedName>
    <definedName name="_____________DAT47">#REF!</definedName>
    <definedName name="_____________DAT48">#REF!</definedName>
    <definedName name="_____________DAT49">#REF!</definedName>
    <definedName name="_____________DAT50">#REF!</definedName>
    <definedName name="_____________dat500">#REF!</definedName>
    <definedName name="_____________DAT51">#REF!</definedName>
    <definedName name="_____________DAT52">#REF!</definedName>
    <definedName name="_____________DAT53">#REF!</definedName>
    <definedName name="_____________DAT54">#REF!</definedName>
    <definedName name="_____________DAT55">#REF!</definedName>
    <definedName name="_____________DAT56">#REF!</definedName>
    <definedName name="_____________DAT57">#REF!</definedName>
    <definedName name="_____________DAT58">#REF!</definedName>
    <definedName name="_____________DAT59">#REF!</definedName>
    <definedName name="_____________DAT60">#REF!</definedName>
    <definedName name="____________DAT11">#REF!</definedName>
    <definedName name="____________DAT12">#REF!</definedName>
    <definedName name="____________DAT14">#REF!</definedName>
    <definedName name="____________DAT15">#REF!</definedName>
    <definedName name="____________DAT16">#REF!</definedName>
    <definedName name="____________DAT17">#REF!</definedName>
    <definedName name="____________DAT18">#REF!</definedName>
    <definedName name="____________DAT19">#REF!</definedName>
    <definedName name="____________DAT20">#REF!</definedName>
    <definedName name="____________DAT21">#REF!</definedName>
    <definedName name="____________DAT22">#REF!</definedName>
    <definedName name="____________DAT23">#REF!</definedName>
    <definedName name="____________DAT24">#REF!</definedName>
    <definedName name="____________DAT25">#REF!</definedName>
    <definedName name="____________DAT26">#REF!</definedName>
    <definedName name="____________DAT27">#REF!</definedName>
    <definedName name="____________DAT28">#REF!</definedName>
    <definedName name="____________DAT29">#REF!</definedName>
    <definedName name="____________DAT30">#REF!</definedName>
    <definedName name="____________DAT31">#REF!</definedName>
    <definedName name="____________DAT32">#REF!</definedName>
    <definedName name="____________DAT33">#REF!</definedName>
    <definedName name="____________DAT34">#REF!</definedName>
    <definedName name="____________DAT35">#REF!</definedName>
    <definedName name="____________DAT36">#REF!</definedName>
    <definedName name="____________DAT37">#REF!</definedName>
    <definedName name="____________DAT38">#REF!</definedName>
    <definedName name="____________DAT39">#REF!</definedName>
    <definedName name="____________DAT40">#REF!</definedName>
    <definedName name="____________DAT41">#REF!</definedName>
    <definedName name="____________DAT42">#REF!</definedName>
    <definedName name="____________DAT43">#REF!</definedName>
    <definedName name="____________DAT44">#REF!</definedName>
    <definedName name="____________DAT45">#REF!</definedName>
    <definedName name="____________DAT46">#REF!</definedName>
    <definedName name="____________DAT47">#REF!</definedName>
    <definedName name="____________DAT48">#REF!</definedName>
    <definedName name="____________DAT49">#REF!</definedName>
    <definedName name="____________DAT50">#REF!</definedName>
    <definedName name="____________dat500">#REF!</definedName>
    <definedName name="____________DAT51">#REF!</definedName>
    <definedName name="____________DAT52">#REF!</definedName>
    <definedName name="____________DAT53">#REF!</definedName>
    <definedName name="____________DAT54">#REF!</definedName>
    <definedName name="____________DAT55">#REF!</definedName>
    <definedName name="____________DAT56">#REF!</definedName>
    <definedName name="____________DAT57">#REF!</definedName>
    <definedName name="____________DAT58">#REF!</definedName>
    <definedName name="____________DAT59">#REF!</definedName>
    <definedName name="____________DAT60">#REF!</definedName>
    <definedName name="___________DAT11">#REF!</definedName>
    <definedName name="___________DAT12">#REF!</definedName>
    <definedName name="___________DAT14">#REF!</definedName>
    <definedName name="___________DAT15">#REF!</definedName>
    <definedName name="___________DAT16">#REF!</definedName>
    <definedName name="___________DAT17">#REF!</definedName>
    <definedName name="___________DAT18">#REF!</definedName>
    <definedName name="___________DAT19">#REF!</definedName>
    <definedName name="___________DAT2">#REF!</definedName>
    <definedName name="___________DAT20">#REF!</definedName>
    <definedName name="___________DAT21">#REF!</definedName>
    <definedName name="___________DAT22">#REF!</definedName>
    <definedName name="___________DAT23">#REF!</definedName>
    <definedName name="___________DAT24">#REF!</definedName>
    <definedName name="___________DAT25">#REF!</definedName>
    <definedName name="___________DAT26">#REF!</definedName>
    <definedName name="___________DAT27">#REF!</definedName>
    <definedName name="___________DAT28">#REF!</definedName>
    <definedName name="___________DAT29">#REF!</definedName>
    <definedName name="___________DAT3">#REF!</definedName>
    <definedName name="___________DAT30">#REF!</definedName>
    <definedName name="___________DAT31">#REF!</definedName>
    <definedName name="___________DAT32">#REF!</definedName>
    <definedName name="___________DAT33">#REF!</definedName>
    <definedName name="___________DAT34">#REF!</definedName>
    <definedName name="___________DAT35">#REF!</definedName>
    <definedName name="___________DAT36">#REF!</definedName>
    <definedName name="___________DAT37">#REF!</definedName>
    <definedName name="___________DAT38">#REF!</definedName>
    <definedName name="___________DAT39">#REF!</definedName>
    <definedName name="___________DAT4">#REF!</definedName>
    <definedName name="___________DAT40">#REF!</definedName>
    <definedName name="___________DAT41">#REF!</definedName>
    <definedName name="___________DAT42">#REF!</definedName>
    <definedName name="___________DAT43">#REF!</definedName>
    <definedName name="___________DAT44">#REF!</definedName>
    <definedName name="___________DAT45">#REF!</definedName>
    <definedName name="___________DAT46">#REF!</definedName>
    <definedName name="___________DAT47">#REF!</definedName>
    <definedName name="___________DAT48">#REF!</definedName>
    <definedName name="___________DAT49">#REF!</definedName>
    <definedName name="___________DAT5">#REF!</definedName>
    <definedName name="___________DAT50">#REF!</definedName>
    <definedName name="___________dat500">#REF!</definedName>
    <definedName name="___________DAT51">#REF!</definedName>
    <definedName name="___________DAT52">#REF!</definedName>
    <definedName name="___________DAT53">#REF!</definedName>
    <definedName name="___________DAT54">#REF!</definedName>
    <definedName name="___________DAT55">#REF!</definedName>
    <definedName name="___________DAT56">#REF!</definedName>
    <definedName name="___________DAT57">#REF!</definedName>
    <definedName name="___________DAT58">#REF!</definedName>
    <definedName name="___________DAT59">#REF!</definedName>
    <definedName name="___________DAT6">#REF!</definedName>
    <definedName name="___________DAT60">#REF!</definedName>
    <definedName name="___________DAT7">#REF!</definedName>
    <definedName name="___________DAT8">#REF!</definedName>
    <definedName name="___________DAT9">#REF!</definedName>
    <definedName name="__________DAT1">#REF!</definedName>
    <definedName name="__________DAT10">#REF!</definedName>
    <definedName name="__________DAT11">#REF!</definedName>
    <definedName name="__________DAT12">#REF!</definedName>
    <definedName name="__________DAT14">#REF!</definedName>
    <definedName name="__________DAT15">#REF!</definedName>
    <definedName name="__________DAT16">#REF!</definedName>
    <definedName name="__________DAT17">#REF!</definedName>
    <definedName name="__________DAT18">#REF!</definedName>
    <definedName name="__________DAT19">#REF!</definedName>
    <definedName name="__________DAT2">#REF!</definedName>
    <definedName name="__________DAT20">#REF!</definedName>
    <definedName name="__________DAT21">#REF!</definedName>
    <definedName name="__________DAT22">#REF!</definedName>
    <definedName name="__________DAT23">#REF!</definedName>
    <definedName name="__________DAT24">#REF!</definedName>
    <definedName name="__________DAT25">#REF!</definedName>
    <definedName name="__________DAT26">#REF!</definedName>
    <definedName name="__________DAT27">#REF!</definedName>
    <definedName name="__________DAT28">#REF!</definedName>
    <definedName name="__________DAT29">#REF!</definedName>
    <definedName name="__________DAT30">#REF!</definedName>
    <definedName name="__________DAT31">#REF!</definedName>
    <definedName name="__________DAT32">#REF!</definedName>
    <definedName name="__________DAT33">#REF!</definedName>
    <definedName name="__________DAT34">#REF!</definedName>
    <definedName name="__________DAT35">#REF!</definedName>
    <definedName name="__________DAT36">#REF!</definedName>
    <definedName name="__________DAT37">#REF!</definedName>
    <definedName name="__________DAT38">#REF!</definedName>
    <definedName name="__________DAT39">#REF!</definedName>
    <definedName name="__________DAT4">#REF!</definedName>
    <definedName name="__________DAT40">#REF!</definedName>
    <definedName name="__________DAT41">#REF!</definedName>
    <definedName name="__________DAT42">#REF!</definedName>
    <definedName name="__________DAT43">#REF!</definedName>
    <definedName name="__________DAT44">#REF!</definedName>
    <definedName name="__________DAT45">#REF!</definedName>
    <definedName name="__________DAT46">#REF!</definedName>
    <definedName name="__________DAT47">#REF!</definedName>
    <definedName name="__________DAT48">#REF!</definedName>
    <definedName name="__________DAT49">#REF!</definedName>
    <definedName name="__________DAT5">#REF!</definedName>
    <definedName name="__________DAT50">#REF!</definedName>
    <definedName name="__________dat500">#REF!</definedName>
    <definedName name="__________DAT51">#REF!</definedName>
    <definedName name="__________DAT52">#REF!</definedName>
    <definedName name="__________DAT53">#REF!</definedName>
    <definedName name="__________DAT54">#REF!</definedName>
    <definedName name="__________DAT55">#REF!</definedName>
    <definedName name="__________DAT56">#REF!</definedName>
    <definedName name="__________DAT57">#REF!</definedName>
    <definedName name="__________DAT58">#REF!</definedName>
    <definedName name="__________DAT59">#REF!</definedName>
    <definedName name="__________DAT6">#REF!</definedName>
    <definedName name="__________DAT60">#REF!</definedName>
    <definedName name="__________DAT9">#REF!</definedName>
    <definedName name="_________DAT1">#REF!</definedName>
    <definedName name="_________DAT10">#REF!</definedName>
    <definedName name="_________DAT11">#REF!</definedName>
    <definedName name="_________DAT12">#REF!</definedName>
    <definedName name="_________DAT14">#REF!</definedName>
    <definedName name="_________DAT15">#REF!</definedName>
    <definedName name="_________DAT16">#REF!</definedName>
    <definedName name="_________DAT17">#REF!</definedName>
    <definedName name="_________DAT18">#REF!</definedName>
    <definedName name="_________DAT19">#REF!</definedName>
    <definedName name="_________DAT2">#REF!</definedName>
    <definedName name="_________DAT20">#REF!</definedName>
    <definedName name="_________DAT21">#REF!</definedName>
    <definedName name="_________DAT22">#REF!</definedName>
    <definedName name="_________DAT23">#REF!</definedName>
    <definedName name="_________DAT24">#REF!</definedName>
    <definedName name="_________DAT25">#REF!</definedName>
    <definedName name="_________DAT26">#REF!</definedName>
    <definedName name="_________DAT27">#REF!</definedName>
    <definedName name="_________DAT28">#REF!</definedName>
    <definedName name="_________DAT29">#REF!</definedName>
    <definedName name="_________DAT30">#REF!</definedName>
    <definedName name="_________DAT31">#REF!</definedName>
    <definedName name="_________DAT32">#REF!</definedName>
    <definedName name="_________DAT33">#REF!</definedName>
    <definedName name="_________DAT34">#REF!</definedName>
    <definedName name="_________DAT35">#REF!</definedName>
    <definedName name="_________DAT36">#REF!</definedName>
    <definedName name="_________DAT37">#REF!</definedName>
    <definedName name="_________DAT38">#REF!</definedName>
    <definedName name="_________DAT39">#REF!</definedName>
    <definedName name="_________DAT4">#REF!</definedName>
    <definedName name="_________DAT40">#REF!</definedName>
    <definedName name="_________DAT41">#REF!</definedName>
    <definedName name="_________DAT42">#REF!</definedName>
    <definedName name="_________DAT43">#REF!</definedName>
    <definedName name="_________DAT44">#REF!</definedName>
    <definedName name="_________DAT45">#REF!</definedName>
    <definedName name="_________DAT46">#REF!</definedName>
    <definedName name="_________DAT47">#REF!</definedName>
    <definedName name="_________DAT48">#REF!</definedName>
    <definedName name="_________DAT49">#REF!</definedName>
    <definedName name="_________DAT5">#REF!</definedName>
    <definedName name="_________DAT50">#REF!</definedName>
    <definedName name="_________dat500">#REF!</definedName>
    <definedName name="_________DAT51">#REF!</definedName>
    <definedName name="_________DAT52">#REF!</definedName>
    <definedName name="_________DAT53">#REF!</definedName>
    <definedName name="_________DAT54">#REF!</definedName>
    <definedName name="_________DAT55">#REF!</definedName>
    <definedName name="_________DAT56">#REF!</definedName>
    <definedName name="_________DAT57">#REF!</definedName>
    <definedName name="_________DAT58">#REF!</definedName>
    <definedName name="_________DAT59">#REF!</definedName>
    <definedName name="_________DAT6">#REF!</definedName>
    <definedName name="_________DAT60">#REF!</definedName>
    <definedName name="_________DAT9">#REF!</definedName>
    <definedName name="________DAT1">#REF!</definedName>
    <definedName name="________DAT10">#REF!</definedName>
    <definedName name="________DAT11">#REF!</definedName>
    <definedName name="________DAT12">#REF!</definedName>
    <definedName name="________DAT14">#REF!</definedName>
    <definedName name="________DAT15">#REF!</definedName>
    <definedName name="________DAT16">#REF!</definedName>
    <definedName name="________DAT17">#REF!</definedName>
    <definedName name="________DAT18">#REF!</definedName>
    <definedName name="________DAT19">#REF!</definedName>
    <definedName name="________DAT2">#REF!</definedName>
    <definedName name="________DAT20">#REF!</definedName>
    <definedName name="________DAT21">#REF!</definedName>
    <definedName name="________DAT22">#REF!</definedName>
    <definedName name="________DAT23">#REF!</definedName>
    <definedName name="________DAT24">#REF!</definedName>
    <definedName name="________DAT25">#REF!</definedName>
    <definedName name="________DAT26">#REF!</definedName>
    <definedName name="________DAT27">#REF!</definedName>
    <definedName name="________DAT28">#REF!</definedName>
    <definedName name="________DAT29">#REF!</definedName>
    <definedName name="________DAT30">#REF!</definedName>
    <definedName name="________DAT31">#REF!</definedName>
    <definedName name="________DAT32">#REF!</definedName>
    <definedName name="________DAT33">#REF!</definedName>
    <definedName name="________DAT34">#REF!</definedName>
    <definedName name="________DAT35">#REF!</definedName>
    <definedName name="________DAT36">#REF!</definedName>
    <definedName name="________DAT37">#REF!</definedName>
    <definedName name="________DAT38">#REF!</definedName>
    <definedName name="________DAT39">#REF!</definedName>
    <definedName name="________DAT4">#REF!</definedName>
    <definedName name="________DAT40">#REF!</definedName>
    <definedName name="________DAT41">#REF!</definedName>
    <definedName name="________DAT42">#REF!</definedName>
    <definedName name="________DAT43">#REF!</definedName>
    <definedName name="________DAT44">#REF!</definedName>
    <definedName name="________DAT45">#REF!</definedName>
    <definedName name="________DAT46">#REF!</definedName>
    <definedName name="________DAT47">#REF!</definedName>
    <definedName name="________DAT48">#REF!</definedName>
    <definedName name="________DAT49">#REF!</definedName>
    <definedName name="________DAT5">#REF!</definedName>
    <definedName name="________DAT50">#REF!</definedName>
    <definedName name="________dat500">#REF!</definedName>
    <definedName name="________DAT51">#REF!</definedName>
    <definedName name="________DAT52">#REF!</definedName>
    <definedName name="________DAT53">#REF!</definedName>
    <definedName name="________DAT54">#REF!</definedName>
    <definedName name="________DAT55">#REF!</definedName>
    <definedName name="________DAT56">#REF!</definedName>
    <definedName name="________DAT57">#REF!</definedName>
    <definedName name="________DAT58">#REF!</definedName>
    <definedName name="________DAT59">#REF!</definedName>
    <definedName name="________DAT6">#REF!</definedName>
    <definedName name="________DAT60">#REF!</definedName>
    <definedName name="________DAT9">#REF!</definedName>
    <definedName name="_______DAT1">#REF!</definedName>
    <definedName name="_______DAT10">#REF!</definedName>
    <definedName name="_______DAT11">#REF!</definedName>
    <definedName name="_______DAT12">#REF!</definedName>
    <definedName name="_______DAT14">#REF!</definedName>
    <definedName name="_______DAT15">#REF!</definedName>
    <definedName name="_______DAT16">#REF!</definedName>
    <definedName name="_______DAT17">#REF!</definedName>
    <definedName name="_______DAT18">#REF!</definedName>
    <definedName name="_______DAT19">#REF!</definedName>
    <definedName name="_______DAT2">#REF!</definedName>
    <definedName name="_______DAT20">#REF!</definedName>
    <definedName name="_______DAT21">#REF!</definedName>
    <definedName name="_______DAT22">#REF!</definedName>
    <definedName name="_______DAT23">#REF!</definedName>
    <definedName name="_______DAT24">#REF!</definedName>
    <definedName name="_______DAT25">#REF!</definedName>
    <definedName name="_______DAT26">#REF!</definedName>
    <definedName name="_______DAT27">#REF!</definedName>
    <definedName name="_______DAT28">#REF!</definedName>
    <definedName name="_______DAT29">#REF!</definedName>
    <definedName name="_______DAT30">#REF!</definedName>
    <definedName name="_______DAT31">#REF!</definedName>
    <definedName name="_______DAT32">#REF!</definedName>
    <definedName name="_______DAT33">#REF!</definedName>
    <definedName name="_______DAT34">#REF!</definedName>
    <definedName name="_______DAT35">#REF!</definedName>
    <definedName name="_______DAT36">#REF!</definedName>
    <definedName name="_______DAT37">#REF!</definedName>
    <definedName name="_______DAT38">#REF!</definedName>
    <definedName name="_______DAT39">#REF!</definedName>
    <definedName name="_______DAT4">#REF!</definedName>
    <definedName name="_______DAT40">#REF!</definedName>
    <definedName name="_______DAT41">#REF!</definedName>
    <definedName name="_______DAT42">#REF!</definedName>
    <definedName name="_______DAT43">#REF!</definedName>
    <definedName name="_______DAT44">#REF!</definedName>
    <definedName name="_______DAT45">#REF!</definedName>
    <definedName name="_______DAT46">#REF!</definedName>
    <definedName name="_______DAT47">#REF!</definedName>
    <definedName name="_______DAT48">#REF!</definedName>
    <definedName name="_______DAT49">#REF!</definedName>
    <definedName name="_______DAT5">#REF!</definedName>
    <definedName name="_______DAT50">#REF!</definedName>
    <definedName name="_______dat500">#REF!</definedName>
    <definedName name="_______DAT51">#REF!</definedName>
    <definedName name="_______DAT52">#REF!</definedName>
    <definedName name="_______DAT53">#REF!</definedName>
    <definedName name="_______DAT54">#REF!</definedName>
    <definedName name="_______DAT55">#REF!</definedName>
    <definedName name="_______DAT56">#REF!</definedName>
    <definedName name="_______DAT57">#REF!</definedName>
    <definedName name="_______DAT58">#REF!</definedName>
    <definedName name="_______DAT59">#REF!</definedName>
    <definedName name="_______DAT6">#REF!</definedName>
    <definedName name="_______DAT60">#REF!</definedName>
    <definedName name="_______DAT9">#REF!</definedName>
    <definedName name="______DAT1">#REF!</definedName>
    <definedName name="______DAT10">#REF!</definedName>
    <definedName name="______DAT11">#REF!</definedName>
    <definedName name="______DAT12">#REF!</definedName>
    <definedName name="______DAT14">#REF!</definedName>
    <definedName name="______DAT15">#REF!</definedName>
    <definedName name="______DAT16">#REF!</definedName>
    <definedName name="______DAT17">#REF!</definedName>
    <definedName name="______DAT18">#REF!</definedName>
    <definedName name="______DAT19">#REF!</definedName>
    <definedName name="______DAT2">#REF!</definedName>
    <definedName name="______DAT20">#REF!</definedName>
    <definedName name="______DAT21">#REF!</definedName>
    <definedName name="______DAT22">#REF!</definedName>
    <definedName name="______DAT23">#REF!</definedName>
    <definedName name="______DAT24">#REF!</definedName>
    <definedName name="______DAT25">#REF!</definedName>
    <definedName name="______DAT26">#REF!</definedName>
    <definedName name="______DAT27">#REF!</definedName>
    <definedName name="______DAT28">#REF!</definedName>
    <definedName name="______DAT29">#REF!</definedName>
    <definedName name="______DAT30">#REF!</definedName>
    <definedName name="______DAT31">#REF!</definedName>
    <definedName name="______DAT32">#REF!</definedName>
    <definedName name="______DAT33">#REF!</definedName>
    <definedName name="______DAT34">#REF!</definedName>
    <definedName name="______DAT35">#REF!</definedName>
    <definedName name="______DAT36">#REF!</definedName>
    <definedName name="______DAT37">#REF!</definedName>
    <definedName name="______DAT38">#REF!</definedName>
    <definedName name="______DAT39">#REF!</definedName>
    <definedName name="______DAT4">#REF!</definedName>
    <definedName name="______DAT40">#REF!</definedName>
    <definedName name="______DAT41">#REF!</definedName>
    <definedName name="______DAT42">#REF!</definedName>
    <definedName name="______DAT43">#REF!</definedName>
    <definedName name="______DAT44">#REF!</definedName>
    <definedName name="______DAT45">#REF!</definedName>
    <definedName name="______DAT46">#REF!</definedName>
    <definedName name="______DAT47">#REF!</definedName>
    <definedName name="______DAT48">#REF!</definedName>
    <definedName name="______DAT49">#REF!</definedName>
    <definedName name="______DAT5">#REF!</definedName>
    <definedName name="______DAT50">#REF!</definedName>
    <definedName name="______dat500">#REF!</definedName>
    <definedName name="______DAT51">#REF!</definedName>
    <definedName name="______DAT52">#REF!</definedName>
    <definedName name="______DAT53">#REF!</definedName>
    <definedName name="______DAT54">#REF!</definedName>
    <definedName name="______DAT55">#REF!</definedName>
    <definedName name="______DAT56">#REF!</definedName>
    <definedName name="______DAT57">#REF!</definedName>
    <definedName name="______DAT58">#REF!</definedName>
    <definedName name="______DAT59">#REF!</definedName>
    <definedName name="______DAT6">#REF!</definedName>
    <definedName name="______DAT60">#REF!</definedName>
    <definedName name="______DAT9">#REF!</definedName>
    <definedName name="_____DAT1">#REF!</definedName>
    <definedName name="_____DAT10">#REF!</definedName>
    <definedName name="_____DAT11">#REF!</definedName>
    <definedName name="_____DAT12">#REF!</definedName>
    <definedName name="_____DAT14">#REF!</definedName>
    <definedName name="_____DAT15">#REF!</definedName>
    <definedName name="_____DAT16">#REF!</definedName>
    <definedName name="_____DAT17">#REF!</definedName>
    <definedName name="_____DAT18">#REF!</definedName>
    <definedName name="_____DAT19">#REF!</definedName>
    <definedName name="_____DAT2">#REF!</definedName>
    <definedName name="_____DAT20">#REF!</definedName>
    <definedName name="_____DAT21">#REF!</definedName>
    <definedName name="_____DAT22">#REF!</definedName>
    <definedName name="_____DAT23">#REF!</definedName>
    <definedName name="_____DAT24">#REF!</definedName>
    <definedName name="_____DAT25">#REF!</definedName>
    <definedName name="_____DAT26">#REF!</definedName>
    <definedName name="_____DAT27">#REF!</definedName>
    <definedName name="_____DAT28">#REF!</definedName>
    <definedName name="_____DAT29">#REF!</definedName>
    <definedName name="_____DAT30">#REF!</definedName>
    <definedName name="_____DAT31">#REF!</definedName>
    <definedName name="_____DAT32">#REF!</definedName>
    <definedName name="_____DAT33">#REF!</definedName>
    <definedName name="_____DAT34">#REF!</definedName>
    <definedName name="_____DAT35">#REF!</definedName>
    <definedName name="_____DAT36">#REF!</definedName>
    <definedName name="_____DAT37">#REF!</definedName>
    <definedName name="_____DAT38">#REF!</definedName>
    <definedName name="_____DAT39">#REF!</definedName>
    <definedName name="_____DAT4">#REF!</definedName>
    <definedName name="_____DAT40">#REF!</definedName>
    <definedName name="_____DAT41">#REF!</definedName>
    <definedName name="_____DAT42">#REF!</definedName>
    <definedName name="_____DAT43">#REF!</definedName>
    <definedName name="_____DAT44">#REF!</definedName>
    <definedName name="_____DAT45">#REF!</definedName>
    <definedName name="_____DAT46">#REF!</definedName>
    <definedName name="_____DAT47">#REF!</definedName>
    <definedName name="_____DAT48">#REF!</definedName>
    <definedName name="_____DAT49">#REF!</definedName>
    <definedName name="_____DAT5">#REF!</definedName>
    <definedName name="_____DAT50">#REF!</definedName>
    <definedName name="_____dat500">#REF!</definedName>
    <definedName name="_____DAT51">#REF!</definedName>
    <definedName name="_____DAT52">#REF!</definedName>
    <definedName name="_____DAT53">#REF!</definedName>
    <definedName name="_____DAT54">#REF!</definedName>
    <definedName name="_____DAT55">#REF!</definedName>
    <definedName name="_____DAT56">#REF!</definedName>
    <definedName name="_____DAT57">#REF!</definedName>
    <definedName name="_____DAT58">#REF!</definedName>
    <definedName name="_____DAT59">#REF!</definedName>
    <definedName name="_____DAT6">#REF!</definedName>
    <definedName name="_____DAT60">#REF!</definedName>
    <definedName name="_____DAT9">#REF!</definedName>
    <definedName name="____a100000">#REF!</definedName>
    <definedName name="____a66000">#REF!</definedName>
    <definedName name="____a69000">#REF!</definedName>
    <definedName name="____a70000">#REF!</definedName>
    <definedName name="____a80000">#REF!</definedName>
    <definedName name="____DAT1">#REF!</definedName>
    <definedName name="____DAT10">#REF!</definedName>
    <definedName name="____DAT11">#REF!</definedName>
    <definedName name="____DAT12">#REF!</definedName>
    <definedName name="____DAT14">#REF!</definedName>
    <definedName name="____DAT15">#REF!</definedName>
    <definedName name="____DAT16">#REF!</definedName>
    <definedName name="____DAT17">#REF!</definedName>
    <definedName name="____DAT18">#REF!</definedName>
    <definedName name="____DAT19">#REF!</definedName>
    <definedName name="____DAT2">#REF!</definedName>
    <definedName name="____DAT20">#REF!</definedName>
    <definedName name="____DAT21">#REF!</definedName>
    <definedName name="____DAT22">#REF!</definedName>
    <definedName name="____DAT23">#REF!</definedName>
    <definedName name="____DAT24">#REF!</definedName>
    <definedName name="____DAT25">#REF!</definedName>
    <definedName name="____DAT26">#REF!</definedName>
    <definedName name="____DAT27">#REF!</definedName>
    <definedName name="____DAT28">#REF!</definedName>
    <definedName name="____DAT29">#REF!</definedName>
    <definedName name="____DAT30">#REF!</definedName>
    <definedName name="____DAT31">#REF!</definedName>
    <definedName name="____DAT32">#REF!</definedName>
    <definedName name="____DAT33">#REF!</definedName>
    <definedName name="____DAT34">#REF!</definedName>
    <definedName name="____DAT35">#REF!</definedName>
    <definedName name="____DAT36">#REF!</definedName>
    <definedName name="____DAT37">#REF!</definedName>
    <definedName name="____DAT38">#REF!</definedName>
    <definedName name="____DAT39">#REF!</definedName>
    <definedName name="____DAT4">#REF!</definedName>
    <definedName name="____DAT40">#REF!</definedName>
    <definedName name="____DAT41">#REF!</definedName>
    <definedName name="____DAT42">#REF!</definedName>
    <definedName name="____DAT43">#REF!</definedName>
    <definedName name="____DAT44">#REF!</definedName>
    <definedName name="____DAT45">#REF!</definedName>
    <definedName name="____DAT46">#REF!</definedName>
    <definedName name="____DAT47">#REF!</definedName>
    <definedName name="____DAT48">#REF!</definedName>
    <definedName name="____DAT49">#REF!</definedName>
    <definedName name="____DAT5">#REF!</definedName>
    <definedName name="____DAT50">#REF!</definedName>
    <definedName name="____dat500">#REF!</definedName>
    <definedName name="____DAT51">#REF!</definedName>
    <definedName name="____DAT52">#REF!</definedName>
    <definedName name="____DAT53">#REF!</definedName>
    <definedName name="____DAT54">#REF!</definedName>
    <definedName name="____DAT55">#REF!</definedName>
    <definedName name="____DAT56">#REF!</definedName>
    <definedName name="____DAT57">#REF!</definedName>
    <definedName name="____DAT58">#REF!</definedName>
    <definedName name="____DAT59">#REF!</definedName>
    <definedName name="____DAT6">#REF!</definedName>
    <definedName name="____DAT60">#REF!</definedName>
    <definedName name="____DAT9">#REF!</definedName>
    <definedName name="____ExD1">#REF!</definedName>
    <definedName name="____ExD2">#REF!</definedName>
    <definedName name="____ExD3">#REF!</definedName>
    <definedName name="____ExD4">#REF!</definedName>
    <definedName name="____RM1">#REF!</definedName>
    <definedName name="____RM2">#REF!</definedName>
    <definedName name="____RM3">#REF!</definedName>
    <definedName name="____ROI1">#REF!</definedName>
    <definedName name="____ROI2">#REF!</definedName>
    <definedName name="____TL0998">#REF!</definedName>
    <definedName name="___a100000">#REF!</definedName>
    <definedName name="___a66000">#REF!</definedName>
    <definedName name="___a69000">#REF!</definedName>
    <definedName name="___a70000">#REF!</definedName>
    <definedName name="___a80000">#REF!</definedName>
    <definedName name="___DAT1">#REF!</definedName>
    <definedName name="___DAT10">#REF!</definedName>
    <definedName name="___DAT11">#REF!</definedName>
    <definedName name="___DAT12">#REF!</definedName>
    <definedName name="___DAT14">#REF!</definedName>
    <definedName name="___DAT15">#REF!</definedName>
    <definedName name="___DAT16">#REF!</definedName>
    <definedName name="___DAT17">#REF!</definedName>
    <definedName name="___DAT18">#REF!</definedName>
    <definedName name="___DAT19">#REF!</definedName>
    <definedName name="___DAT2">#REF!</definedName>
    <definedName name="___DAT20">#REF!</definedName>
    <definedName name="___DAT21">#REF!</definedName>
    <definedName name="___DAT22">#REF!</definedName>
    <definedName name="___DAT23">#REF!</definedName>
    <definedName name="___DAT24">#REF!</definedName>
    <definedName name="___DAT25">#REF!</definedName>
    <definedName name="___DAT26">#REF!</definedName>
    <definedName name="___DAT27">#REF!</definedName>
    <definedName name="___DAT28">#REF!</definedName>
    <definedName name="___DAT29">#REF!</definedName>
    <definedName name="___DAT30">#REF!</definedName>
    <definedName name="___DAT31">#REF!</definedName>
    <definedName name="___DAT32">#REF!</definedName>
    <definedName name="___DAT33">#REF!</definedName>
    <definedName name="___DAT34">#REF!</definedName>
    <definedName name="___DAT35">#REF!</definedName>
    <definedName name="___DAT36">#REF!</definedName>
    <definedName name="___DAT37">#REF!</definedName>
    <definedName name="___DAT38">#REF!</definedName>
    <definedName name="___DAT39">#REF!</definedName>
    <definedName name="___DAT4">#REF!</definedName>
    <definedName name="___DAT40">#REF!</definedName>
    <definedName name="___DAT41">#REF!</definedName>
    <definedName name="___DAT42">#REF!</definedName>
    <definedName name="___DAT43">#REF!</definedName>
    <definedName name="___DAT44">#REF!</definedName>
    <definedName name="___DAT45">#REF!</definedName>
    <definedName name="___DAT46">#REF!</definedName>
    <definedName name="___DAT47">#REF!</definedName>
    <definedName name="___DAT48">#REF!</definedName>
    <definedName name="___DAT49">#REF!</definedName>
    <definedName name="___DAT5">#REF!</definedName>
    <definedName name="___DAT50">#REF!</definedName>
    <definedName name="___dat500">#REF!</definedName>
    <definedName name="___DAT51">#REF!</definedName>
    <definedName name="___DAT52">#REF!</definedName>
    <definedName name="___DAT53">#REF!</definedName>
    <definedName name="___DAT54">#REF!</definedName>
    <definedName name="___DAT55">#REF!</definedName>
    <definedName name="___DAT56">#REF!</definedName>
    <definedName name="___DAT57">#REF!</definedName>
    <definedName name="___DAT58">#REF!</definedName>
    <definedName name="___DAT59">#REF!</definedName>
    <definedName name="___DAT6">#REF!</definedName>
    <definedName name="___DAT60">#REF!</definedName>
    <definedName name="___DAT9">#REF!</definedName>
    <definedName name="___ExD1">#REF!</definedName>
    <definedName name="___ExD2">#REF!</definedName>
    <definedName name="___ExD3">#REF!</definedName>
    <definedName name="___ExD4">#REF!</definedName>
    <definedName name="___RM1">#REF!</definedName>
    <definedName name="___RM2">#REF!</definedName>
    <definedName name="___RM3">#REF!</definedName>
    <definedName name="___ROI1">#REF!</definedName>
    <definedName name="___ROI2">#REF!</definedName>
    <definedName name="___TL0998">#REF!</definedName>
    <definedName name="__a100000">#REF!</definedName>
    <definedName name="__a66000">#REF!</definedName>
    <definedName name="__a69000">#REF!</definedName>
    <definedName name="__a70000">#REF!</definedName>
    <definedName name="__a80000">#REF!</definedName>
    <definedName name="__DAT1">#REF!</definedName>
    <definedName name="__DAT10">#REF!</definedName>
    <definedName name="__DAT11">#REF!</definedName>
    <definedName name="__DAT12">#REF!</definedName>
    <definedName name="__DAT14">#REF!</definedName>
    <definedName name="__DAT15">#REF!</definedName>
    <definedName name="__DAT16">#REF!</definedName>
    <definedName name="__DAT17">#REF!</definedName>
    <definedName name="__DAT18">#REF!</definedName>
    <definedName name="__DAT19">#REF!</definedName>
    <definedName name="__DAT2">#REF!</definedName>
    <definedName name="__DAT20">#REF!</definedName>
    <definedName name="__DAT21">#REF!</definedName>
    <definedName name="__DAT22">#REF!</definedName>
    <definedName name="__DAT23">#REF!</definedName>
    <definedName name="__DAT24">#REF!</definedName>
    <definedName name="__DAT25">#REF!</definedName>
    <definedName name="__DAT26">#REF!</definedName>
    <definedName name="__DAT27">#REF!</definedName>
    <definedName name="__DAT28">#REF!</definedName>
    <definedName name="__DAT29">#REF!</definedName>
    <definedName name="__DAT30">#REF!</definedName>
    <definedName name="__DAT31">#REF!</definedName>
    <definedName name="__DAT32">#REF!</definedName>
    <definedName name="__DAT33">#REF!</definedName>
    <definedName name="__DAT34">#REF!</definedName>
    <definedName name="__DAT35">#REF!</definedName>
    <definedName name="__DAT36">#REF!</definedName>
    <definedName name="__DAT37">#REF!</definedName>
    <definedName name="__DAT38">#REF!</definedName>
    <definedName name="__DAT39">#REF!</definedName>
    <definedName name="__DAT4">#REF!</definedName>
    <definedName name="__DAT40">#REF!</definedName>
    <definedName name="__DAT41">#REF!</definedName>
    <definedName name="__DAT42">#REF!</definedName>
    <definedName name="__DAT43">#REF!</definedName>
    <definedName name="__DAT44">#REF!</definedName>
    <definedName name="__DAT45">#REF!</definedName>
    <definedName name="__DAT46">#REF!</definedName>
    <definedName name="__DAT47">#REF!</definedName>
    <definedName name="__DAT48">#REF!</definedName>
    <definedName name="__DAT49">#REF!</definedName>
    <definedName name="__DAT5">#REF!</definedName>
    <definedName name="__DAT50">#REF!</definedName>
    <definedName name="__dat500">#REF!</definedName>
    <definedName name="__DAT51">#REF!</definedName>
    <definedName name="__DAT52">#REF!</definedName>
    <definedName name="__DAT53">#REF!</definedName>
    <definedName name="__DAT54">#REF!</definedName>
    <definedName name="__DAT55">#REF!</definedName>
    <definedName name="__DAT56">#REF!</definedName>
    <definedName name="__DAT57">#REF!</definedName>
    <definedName name="__DAT58">#REF!</definedName>
    <definedName name="__DAT59">#REF!</definedName>
    <definedName name="__DAT6">#REF!</definedName>
    <definedName name="__DAT60">#REF!</definedName>
    <definedName name="__DAT9">#REF!</definedName>
    <definedName name="__ExD1">#REF!</definedName>
    <definedName name="__ExD2">#REF!</definedName>
    <definedName name="__ExD3">#REF!</definedName>
    <definedName name="__ExD4">#REF!</definedName>
    <definedName name="__RM1">#REF!</definedName>
    <definedName name="__RM2">#REF!</definedName>
    <definedName name="__RM3">#REF!</definedName>
    <definedName name="__ROI1">#REF!</definedName>
    <definedName name="__ROI2">#REF!</definedName>
    <definedName name="__TL0998">#REF!</definedName>
    <definedName name="_a">#REF!</definedName>
    <definedName name="_a100000">#REF!</definedName>
    <definedName name="_a66000">#REF!</definedName>
    <definedName name="_a69000">#REF!</definedName>
    <definedName name="_a70000">#REF!</definedName>
    <definedName name="_a80000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0">#REF!</definedName>
    <definedName name="_DAT21">#REF!</definedName>
    <definedName name="_DAT22">#REF!</definedName>
    <definedName name="_DAT23">#REF!</definedName>
    <definedName name="_DAT24">#REF!</definedName>
    <definedName name="_DAT25">#REF!</definedName>
    <definedName name="_DAT26">#REF!</definedName>
    <definedName name="_DAT27">#REF!</definedName>
    <definedName name="_DAT28">#REF!</definedName>
    <definedName name="_DAT29">#REF!</definedName>
    <definedName name="_DAT30">#REF!</definedName>
    <definedName name="_DAT31">#REF!</definedName>
    <definedName name="_DAT32">#REF!</definedName>
    <definedName name="_DAT33">#REF!</definedName>
    <definedName name="_DAT34">#REF!</definedName>
    <definedName name="_DAT35">#REF!</definedName>
    <definedName name="_DAT36">#REF!</definedName>
    <definedName name="_DAT37">#REF!</definedName>
    <definedName name="_DAT38">#REF!</definedName>
    <definedName name="_DAT39">#REF!</definedName>
    <definedName name="_DAT40">#REF!</definedName>
    <definedName name="_DAT41">#REF!</definedName>
    <definedName name="_DAT42">#REF!</definedName>
    <definedName name="_DAT43">#REF!</definedName>
    <definedName name="_DAT44">#REF!</definedName>
    <definedName name="_DAT45">#REF!</definedName>
    <definedName name="_DAT46">#REF!</definedName>
    <definedName name="_DAT47">#REF!</definedName>
    <definedName name="_DAT48">#REF!</definedName>
    <definedName name="_DAT49">#REF!</definedName>
    <definedName name="_DAT50">#REF!</definedName>
    <definedName name="_dat500">#REF!</definedName>
    <definedName name="_DAT51">#REF!</definedName>
    <definedName name="_DAT52">#REF!</definedName>
    <definedName name="_DAT53">#REF!</definedName>
    <definedName name="_DAT54">#REF!</definedName>
    <definedName name="_DAT55">#REF!</definedName>
    <definedName name="_DAT56">#REF!</definedName>
    <definedName name="_DAT57">#REF!</definedName>
    <definedName name="_DAT58">#REF!</definedName>
    <definedName name="_DAT59">#REF!</definedName>
    <definedName name="_DAT60">#REF!</definedName>
    <definedName name="_DAT62">#REF!</definedName>
    <definedName name="_ExD1">#REF!</definedName>
    <definedName name="_ExD2">#REF!</definedName>
    <definedName name="_ExD3">#REF!</definedName>
    <definedName name="_ExD4">#REF!</definedName>
    <definedName name="_LA032000">#REF!</definedName>
    <definedName name="_La1299">#REF!</definedName>
    <definedName name="_LA998">#REF!</definedName>
    <definedName name="_OA03200">#REF!</definedName>
    <definedName name="_oa1299">#REF!</definedName>
    <definedName name="_OA998">#REF!</definedName>
    <definedName name="_Parse_Out">#REF!</definedName>
    <definedName name="_PF2">#REF!</definedName>
    <definedName name="_pf3">#REF!</definedName>
    <definedName name="_RM1">#REF!</definedName>
    <definedName name="_RM2">#REF!</definedName>
    <definedName name="_RM3">#REF!</definedName>
    <definedName name="_ROI1">#REF!</definedName>
    <definedName name="_ROI2">#REF!</definedName>
    <definedName name="_SCH2">#REF!</definedName>
    <definedName name="_SM1">#REF!</definedName>
    <definedName name="_SM2">#REF!</definedName>
    <definedName name="_vp1">#REF!</definedName>
    <definedName name="_vp2">#REF!</definedName>
    <definedName name="aaa">#REF!</definedName>
    <definedName name="aaaaaaaaaaaaaaaa">#REF!</definedName>
    <definedName name="aab">#REF!</definedName>
    <definedName name="aafsga">#REF!</definedName>
    <definedName name="ABC">#REF!</definedName>
    <definedName name="ACK">#REF!</definedName>
    <definedName name="adasdas">#REF!</definedName>
    <definedName name="aghhfdhgdf">#REF!</definedName>
    <definedName name="ajn">#REF!</definedName>
    <definedName name="al">#REF!</definedName>
    <definedName name="ALL_INDIA_OB">#REF!</definedName>
    <definedName name="ALL_INDIA_OC_1">#REF!</definedName>
    <definedName name="ALL_INDIA_SALES">#REF!</definedName>
    <definedName name="ALL_INDIA_SALES_1">#REF!</definedName>
    <definedName name="annexure">#REF!</definedName>
    <definedName name="annL">#REF!</definedName>
    <definedName name="AR">#REF!</definedName>
    <definedName name="arwrw">#REF!</definedName>
    <definedName name="as">#REF!</definedName>
    <definedName name="asefsdgsggsdg">#REF!</definedName>
    <definedName name="asfaff">#REF!</definedName>
    <definedName name="assa">#REF!</definedName>
    <definedName name="assetsch">#REF!</definedName>
    <definedName name="AUDIT">#REF!</definedName>
    <definedName name="b">#REF!</definedName>
    <definedName name="bcd">#REF!</definedName>
    <definedName name="bdc">#REF!</definedName>
    <definedName name="Beg_Bal">#REF!</definedName>
    <definedName name="BOI_CC">#REF!</definedName>
    <definedName name="BOI_WC">#REF!</definedName>
    <definedName name="BONreco">#REF!</definedName>
    <definedName name="BS">#REF!</definedName>
    <definedName name="BS_LTF">#REF!</definedName>
    <definedName name="bua">#REF!</definedName>
    <definedName name="BUSUM">#REF!</definedName>
    <definedName name="capex">#REF!</definedName>
    <definedName name="CAPGAIN">#REF!</definedName>
    <definedName name="CAPITAL">#REF!</definedName>
    <definedName name="cc">#REF!</definedName>
    <definedName name="CFD">#REF!</definedName>
    <definedName name="charts">#REF!</definedName>
    <definedName name="cmc">#REF!</definedName>
    <definedName name="COMP">#REF!</definedName>
    <definedName name="COMPUTATION_OF_INTEREST_UNDER_SECTION_234_C">#REF!</definedName>
    <definedName name="CONS..1">#REF!</definedName>
    <definedName name="CONS..2">#REF!</definedName>
    <definedName name="CONS..3">#REF!</definedName>
    <definedName name="CONS..4">#REF!</definedName>
    <definedName name="CONT2">#REF!</definedName>
    <definedName name="CONT3">#REF!</definedName>
    <definedName name="contwkg">#REF!</definedName>
    <definedName name="COPM">#REF!</definedName>
    <definedName name="corpwork1">#REF!</definedName>
    <definedName name="corpwork2">#REF!</definedName>
    <definedName name="Cum_Int">#REF!</definedName>
    <definedName name="CY_lik_Equity">#REF!</definedName>
    <definedName name="CY_lik_Income">#REF!</definedName>
    <definedName name="CY_lik_Liabs">#REF!</definedName>
    <definedName name="CY_lik_RetEarn_bf">#REF!</definedName>
    <definedName name="CY_tx_all_Equity">#REF!</definedName>
    <definedName name="CY_tx_all_Income">#REF!</definedName>
    <definedName name="CY_tx_all_Liabs">#REF!</definedName>
    <definedName name="CY_tx_all_RetEarn_bf">#REF!</definedName>
    <definedName name="CY_tx_knw_Equity">#REF!</definedName>
    <definedName name="CY_tx_knw_Income">#REF!</definedName>
    <definedName name="CY_tx_knw_Liabs">#REF!</definedName>
    <definedName name="CY_tx_knw_RetEarn_bf">#REF!</definedName>
    <definedName name="CY_tx_lik_Equity">#REF!</definedName>
    <definedName name="CY_tx_lik_Income">#REF!</definedName>
    <definedName name="CY_tx_lik_Liabs">#REF!</definedName>
    <definedName name="CY_tx_lik_RetEarn_bf">#REF!</definedName>
    <definedName name="Cyfirst">#REF!</definedName>
    <definedName name="Cysale">#REF!</definedName>
    <definedName name="Cysecond">#REF!</definedName>
    <definedName name="Cytotal">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Date">#REF!</definedName>
    <definedName name="dcp">#REF!</definedName>
    <definedName name="ddd">#REF!</definedName>
    <definedName name="DDGF">#REF!</definedName>
    <definedName name="de">#REF!</definedName>
    <definedName name="def">#REF!</definedName>
    <definedName name="DEP">#REF!</definedName>
    <definedName name="DEPN">#REF!</definedName>
    <definedName name="DEPN_1TOTAL">#REF!</definedName>
    <definedName name="DEPN_2ALLWYN">#REF!</definedName>
    <definedName name="DEPN_3EXCLALLWYN">#REF!</definedName>
    <definedName name="DEPN_ADD1STHALF">#REF!</definedName>
    <definedName name="DEPN_ADD2NDHALF">#REF!</definedName>
    <definedName name="DEPN_SALE">#REF!</definedName>
    <definedName name="Depreciation">#REF!</definedName>
    <definedName name="DETAILS">#REF!</definedName>
    <definedName name="dfsd">#REF!</definedName>
    <definedName name="direct_98">#REF!</definedName>
    <definedName name="DR43B..1">#REF!</definedName>
    <definedName name="DR43B..2">#REF!</definedName>
    <definedName name="DR43B..3">#REF!</definedName>
    <definedName name="dtaxsumm">#REF!</definedName>
    <definedName name="e">#REF!</definedName>
    <definedName name="Employee_Summary_1">#REF!</definedName>
    <definedName name="End_Bal">#REF!</definedName>
    <definedName name="ew">#REF!</definedName>
    <definedName name="EXA">#REF!</definedName>
    <definedName name="EXGRATIA">#REF!</definedName>
    <definedName name="exhibit">#REF!</definedName>
    <definedName name="Exreco">#REF!</definedName>
    <definedName name="Extra_Pay">#REF!</definedName>
    <definedName name="FA">#REF!</definedName>
    <definedName name="FA_LTFF">#REF!</definedName>
    <definedName name="FADEC">#REF!</definedName>
    <definedName name="fafas">#REF!</definedName>
    <definedName name="fanpa">#REF!</definedName>
    <definedName name="FB">#REF!</definedName>
    <definedName name="FC">#REF!</definedName>
    <definedName name="fdfd">#REF!</definedName>
    <definedName name="fdss">#REF!</definedName>
    <definedName name="Fgoods">#REF!</definedName>
    <definedName name="finalv">#REF!</definedName>
    <definedName name="FLASH">#REF!</definedName>
    <definedName name="FLASH1">#REF!</definedName>
    <definedName name="FLASHM">#REF!</definedName>
    <definedName name="FOMR3CD..10">#REF!</definedName>
    <definedName name="FOR">#REF!</definedName>
    <definedName name="FORC">#REF!</definedName>
    <definedName name="Forecast_OI">#REF!</definedName>
    <definedName name="Forecast_Sales">#REF!</definedName>
    <definedName name="FORM1">#REF!</definedName>
    <definedName name="FORM2">#REF!</definedName>
    <definedName name="FORM3CD..1">#REF!</definedName>
    <definedName name="FORM3CD..11">#REF!</definedName>
    <definedName name="FORM3CD..2">#REF!</definedName>
    <definedName name="FORM3CD..3">#REF!</definedName>
    <definedName name="FORM3CD..4">#REF!</definedName>
    <definedName name="FORM3CD..5">#REF!</definedName>
    <definedName name="FORM3CD..6">#REF!</definedName>
    <definedName name="FORM3CD..7">#REF!</definedName>
    <definedName name="FORM3CD..8">#REF!</definedName>
    <definedName name="FORM3CD..9">#REF!</definedName>
    <definedName name="Full_Print">#REF!</definedName>
    <definedName name="gf">#REF!</definedName>
    <definedName name="gfg">#REF!</definedName>
    <definedName name="GGG">#REF!</definedName>
    <definedName name="Giftlogo">#REF!</definedName>
    <definedName name="Giftnonlogo1">#REF!</definedName>
    <definedName name="Giftnonlogo2">#REF!</definedName>
    <definedName name="GROUP">#REF!</definedName>
    <definedName name="GROUP_SALES">#REF!</definedName>
    <definedName name="GROUP_SALES_1">#REF!</definedName>
    <definedName name="GROUP1">#REF!</definedName>
    <definedName name="Group2">#REF!</definedName>
    <definedName name="GROUPIIE">#REF!</definedName>
    <definedName name="GROUPIIP">#REF!</definedName>
    <definedName name="GROUPX">#REF!</definedName>
    <definedName name="GROUPXI">#REF!</definedName>
    <definedName name="groupxii">#REF!</definedName>
    <definedName name="GRP_LTF">#REF!</definedName>
    <definedName name="hh">#REF!</definedName>
    <definedName name="ICD">#REF!</definedName>
    <definedName name="in">#REF!</definedName>
    <definedName name="INDEX">#REF!</definedName>
    <definedName name="india">#REF!</definedName>
    <definedName name="india2">#REF!</definedName>
    <definedName name="INT">#REF!</definedName>
    <definedName name="Interest_Rate">#REF!</definedName>
    <definedName name="INTPAY">#REF!</definedName>
    <definedName name="INTREC">#REF!</definedName>
    <definedName name="InvestorServicingFY14">#REF!</definedName>
    <definedName name="IT">#REF!</definedName>
    <definedName name="j">#REF!</definedName>
    <definedName name="JobID">#REF!</definedName>
    <definedName name="JUN97_RSV">#REF!</definedName>
    <definedName name="JV">#REF!</definedName>
    <definedName name="kjgkld">#REF!</definedName>
    <definedName name="klp">#REF!</definedName>
    <definedName name="l">#REF!</definedName>
    <definedName name="L_T_FINANCE_LIMITED">#REF!</definedName>
    <definedName name="la">#REF!</definedName>
    <definedName name="Last_Row">#REF!</definedName>
    <definedName name="LDPROVACT">#REF!</definedName>
    <definedName name="LEASE">#REF!</definedName>
    <definedName name="leased">#REF!</definedName>
    <definedName name="LET">#REF!</definedName>
    <definedName name="list">#REF!</definedName>
    <definedName name="Loan_Amount">#REF!</definedName>
    <definedName name="Loan_Start">#REF!</definedName>
    <definedName name="Loan_Years">#REF!</definedName>
    <definedName name="loc">#REF!</definedName>
    <definedName name="LTCC">#REF!</definedName>
    <definedName name="LTCG">#REF!</definedName>
    <definedName name="Lyfirst">#REF!</definedName>
    <definedName name="Lysale">#REF!</definedName>
    <definedName name="Lysecond">#REF!</definedName>
    <definedName name="Lytotal">#REF!</definedName>
    <definedName name="m">#REF!</definedName>
    <definedName name="Main_sheet">#REF!</definedName>
    <definedName name="Materiality">#REF!</definedName>
    <definedName name="MBD">#REF!</definedName>
    <definedName name="MISC">#REF!</definedName>
    <definedName name="MM">#REF!</definedName>
    <definedName name="Monetary_Precision">#REF!</definedName>
    <definedName name="n">#REF!</definedName>
    <definedName name="new">#REF!</definedName>
    <definedName name="note_1to7">#REF!</definedName>
    <definedName name="NOTE_8">#REF!</definedName>
    <definedName name="NOTE1">#REF!</definedName>
    <definedName name="NOTE2">#REF!</definedName>
    <definedName name="Notes">#REF!</definedName>
    <definedName name="notes0998">#REF!</definedName>
    <definedName name="Num_Pmt_Per_Year">#REF!</definedName>
    <definedName name="nvbnvbn">#REF!</definedName>
    <definedName name="o">#REF!</definedName>
    <definedName name="oa">#REF!</definedName>
    <definedName name="oasold1299">#REF!</definedName>
    <definedName name="OB_Monthwise">#REF!</definedName>
    <definedName name="obsale">#REF!</definedName>
    <definedName name="OD">#REF!</definedName>
    <definedName name="ORDBKG_DIV">#REF!</definedName>
    <definedName name="ORDER_BOOKING">#REF!</definedName>
    <definedName name="ORDER_BOOKING_1">#REF!</definedName>
    <definedName name="out">#REF!</definedName>
    <definedName name="OWNASS">#REF!</definedName>
    <definedName name="owned">#REF!</definedName>
    <definedName name="P">#REF!</definedName>
    <definedName name="Page1">#REF!</definedName>
    <definedName name="Page2">#REF!</definedName>
    <definedName name="PAGE3">#REF!</definedName>
    <definedName name="pas">#REF!</definedName>
    <definedName name="Pay_Date">#REF!</definedName>
    <definedName name="Pay_Num">#REF!</definedName>
    <definedName name="pdr">#REF!</definedName>
    <definedName name="Perperson">#REF!</definedName>
    <definedName name="pertrip">#REF!</definedName>
    <definedName name="PGPROVACT">#REF!</definedName>
    <definedName name="PL">#REF!</definedName>
    <definedName name="PNL_LTF">#REF!</definedName>
    <definedName name="pp">#REF!</definedName>
    <definedName name="PPD_DELHI">#REF!</definedName>
    <definedName name="Pre_tax_materiality">#REF!</definedName>
    <definedName name="Princ">#REF!</definedName>
    <definedName name="PRINT_AREA_MI">#REF!</definedName>
    <definedName name="print1">#REF!</definedName>
    <definedName name="provisions">#REF!</definedName>
    <definedName name="PY_all_Equity">#REF!</definedName>
    <definedName name="PY_all_Income">#REF!</definedName>
    <definedName name="PY_all_RetEarn">#REF!</definedName>
    <definedName name="PY_knw_Income">#REF!</definedName>
    <definedName name="PY_knw_RetEarn">#REF!</definedName>
    <definedName name="PY_lik_Income">#REF!</definedName>
    <definedName name="PY_lik_RetEarn">#REF!</definedName>
    <definedName name="PY_tot_knw_Xfoot">#REF!</definedName>
    <definedName name="PY_tot_lik_Xfoot">#REF!</definedName>
    <definedName name="PY_tx_all_Income">#REF!</definedName>
    <definedName name="PY_tx_all_RetEarn">#REF!</definedName>
    <definedName name="PY_tx_knw_Income">#REF!</definedName>
    <definedName name="PY_tx_knw_RetEarn">#REF!</definedName>
    <definedName name="PY_tx_lik_Income">#REF!</definedName>
    <definedName name="PY_tx_lik_RetEarn">#REF!</definedName>
    <definedName name="Q_EMPDETS">#REF!</definedName>
    <definedName name="qq">#REF!</definedName>
    <definedName name="QTYRSR">#REF!</definedName>
    <definedName name="qtyrsr1">#REF!</definedName>
    <definedName name="RATIOS">#REF!</definedName>
    <definedName name="RAWRAR">#REF!</definedName>
    <definedName name="re">#REF!</definedName>
    <definedName name="REAL_WIP">#REF!</definedName>
    <definedName name="REE">#REF!</definedName>
    <definedName name="regionnames">#REF!</definedName>
    <definedName name="regions">#REF!</definedName>
    <definedName name="RERE">#REF!</definedName>
    <definedName name="RES">#REF!</definedName>
    <definedName name="rev_brd_jan">#REF!</definedName>
    <definedName name="rev_mum_jan">#REF!</definedName>
    <definedName name="RG">#REF!</definedName>
    <definedName name="RMsummary">#REF!</definedName>
    <definedName name="rr">#REF!</definedName>
    <definedName name="RSRDECL">#REF!</definedName>
    <definedName name="rsv">#REF!</definedName>
    <definedName name="s">#REF!</definedName>
    <definedName name="S192..1">#REF!</definedName>
    <definedName name="S192..2">#REF!</definedName>
    <definedName name="S194..3">#REF!</definedName>
    <definedName name="S194A">#REF!</definedName>
    <definedName name="S194C..1">#REF!</definedName>
    <definedName name="S194C..2">#REF!</definedName>
    <definedName name="S194C..4">#REF!</definedName>
    <definedName name="S194C..5">#REF!</definedName>
    <definedName name="S194C..6">#REF!</definedName>
    <definedName name="S194I">#REF!</definedName>
    <definedName name="S194J..1">#REF!</definedName>
    <definedName name="S194J..2">#REF!</definedName>
    <definedName name="SALE">#REF!</definedName>
    <definedName name="SALES">#REF!</definedName>
    <definedName name="SALES_DIV">#REF!</definedName>
    <definedName name="Sales_Monthwise">#REF!</definedName>
    <definedName name="SALES_WORKSHEET">#REF!</definedName>
    <definedName name="SalesTax">#REF!</definedName>
    <definedName name="SCH">#REF!</definedName>
    <definedName name="SCH_LTF">#REF!</definedName>
    <definedName name="sch2_96">#REF!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EC43B">#REF!</definedName>
    <definedName name="seven">#REF!</definedName>
    <definedName name="seven2">#REF!</definedName>
    <definedName name="SOLD998">#REF!</definedName>
    <definedName name="ss">#REF!</definedName>
    <definedName name="ST..1">#REF!</definedName>
    <definedName name="ST..2">#REF!</definedName>
    <definedName name="ST..3">#REF!</definedName>
    <definedName name="Staircase">#REF!</definedName>
    <definedName name="STATEMENT___B___100__PROVISIONING">#REF!</definedName>
    <definedName name="SU">#REF!</definedName>
    <definedName name="summary">#REF!</definedName>
    <definedName name="SUMMARY43B">#REF!</definedName>
    <definedName name="supporting">#REF!</definedName>
    <definedName name="Tax_Effect_Income">#REF!</definedName>
    <definedName name="Tax_Effect_Liabs">#REF!</definedName>
    <definedName name="Tax_Effect_RetEarn">#REF!</definedName>
    <definedName name="Tax_Rate">#REF!</definedName>
    <definedName name="tb">#REF!</definedName>
    <definedName name="test">#REF!</definedName>
    <definedName name="TEST1">#REF!</definedName>
    <definedName name="TEST10">#REF!</definedName>
    <definedName name="TEST2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1">#REF!</definedName>
    <definedName name="TextRefCopy22">#REF!</definedName>
    <definedName name="TextRefCopy25">#REF!</definedName>
    <definedName name="TextRefCopy27">#REF!</definedName>
    <definedName name="TextRefCopy30">#REF!</definedName>
    <definedName name="TextRefCopy32">#REF!</definedName>
    <definedName name="TextRefCopy34">#REF!</definedName>
    <definedName name="TextRefCopy36">#REF!</definedName>
    <definedName name="TextRefCopy38">#REF!</definedName>
    <definedName name="TextRefCopy4">#REF!</definedName>
    <definedName name="TextRefCopy40">#REF!</definedName>
    <definedName name="TextRefCopy42">#REF!</definedName>
    <definedName name="TextRefCopy44">#REF!</definedName>
    <definedName name="TextRefCopy46">#REF!</definedName>
    <definedName name="TextRefCopy48">#REF!</definedName>
    <definedName name="TextRefCopy5">#REF!</definedName>
    <definedName name="TextRefCopy6">#REF!</definedName>
    <definedName name="TextRefCopy7">#REF!</definedName>
    <definedName name="TextRefCopy8">#REF!</definedName>
    <definedName name="TextRefCopy9">#REF!</definedName>
    <definedName name="Title1">#REF!</definedName>
    <definedName name="Title2">#REF!</definedName>
    <definedName name="Tot_knw_Xfoot">#REF!</definedName>
    <definedName name="Tot_lik_Xfoot">#REF!</definedName>
    <definedName name="Total_Interest">#REF!</definedName>
    <definedName name="Total_Pay">#REF!</definedName>
    <definedName name="Type1">#REF!</definedName>
    <definedName name="Type2">#REF!</definedName>
    <definedName name="u">#REF!</definedName>
    <definedName name="uu">#REF!</definedName>
    <definedName name="vDateTime">#REF!</definedName>
    <definedName name="vDiastolic">#REF!</definedName>
    <definedName name="vHeartRate">#REF!</definedName>
    <definedName name="vikas">#REF!</definedName>
    <definedName name="vSystolic">#REF!</definedName>
    <definedName name="VVSOB">#REF!</definedName>
    <definedName name="VVSOB_1">#REF!</definedName>
    <definedName name="VVSSALES">#REF!</definedName>
    <definedName name="VVSSALES_1">#REF!</definedName>
    <definedName name="wcap">#REF!</definedName>
    <definedName name="wdwewe">#REF!</definedName>
    <definedName name="weqweqw">#REF!</definedName>
    <definedName name="weqwerw">#REF!</definedName>
    <definedName name="WIP_at_Cost_RSV_for_Project_Works_Contract">#REF!</definedName>
    <definedName name="WORKINGS">#REF!</definedName>
    <definedName name="WORKSHEET_FOR_CORPORATE_REPORT___MONTH__MAY_1996">#REF!</definedName>
    <definedName name="WQEW">#REF!</definedName>
    <definedName name="ww">#REF!</definedName>
    <definedName name="XREF_COLUMN_1">#REF!</definedName>
    <definedName name="XREF_COLUMN_2">#REF!</definedName>
    <definedName name="XREF_COLUMN_6">#REF!</definedName>
    <definedName name="XRefActiveRow">#REF!</definedName>
    <definedName name="XRefPaste1">#REF!</definedName>
    <definedName name="XRefPaste1Row">#REF!</definedName>
    <definedName name="XRefPaste2">#REF!</definedName>
    <definedName name="XRefPaste2Row">#REF!</definedName>
    <definedName name="XRefPaste6">#REF!</definedName>
    <definedName name="XRefPaste7">#REF!</definedName>
    <definedName name="xxx">#REF!</definedName>
    <definedName name="xy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9" i="2" l="1"/>
  <c r="Q69" i="2"/>
  <c r="S69" i="2" s="1"/>
  <c r="P69" i="2"/>
  <c r="R67" i="2" s="1"/>
  <c r="S67" i="2"/>
  <c r="S66" i="2"/>
  <c r="R66" i="2"/>
  <c r="S65" i="2"/>
  <c r="R65" i="2"/>
  <c r="S64" i="2"/>
  <c r="R64" i="2"/>
  <c r="K64" i="2"/>
  <c r="S63" i="2"/>
  <c r="R63" i="2"/>
  <c r="S62" i="2"/>
  <c r="R62" i="2"/>
  <c r="M62" i="2"/>
  <c r="S61" i="2"/>
  <c r="R61" i="2"/>
  <c r="M61" i="2"/>
  <c r="S60" i="2"/>
  <c r="R60" i="2"/>
  <c r="M60" i="2"/>
  <c r="S59" i="2"/>
  <c r="R59" i="2"/>
  <c r="M59" i="2"/>
  <c r="L59" i="2"/>
  <c r="L64" i="2" s="1"/>
  <c r="M64" i="2" s="1"/>
  <c r="S58" i="2"/>
  <c r="R58" i="2"/>
  <c r="M58" i="2"/>
  <c r="S57" i="2"/>
  <c r="R57" i="2"/>
  <c r="S56" i="2"/>
  <c r="R56" i="2"/>
  <c r="J55" i="2"/>
  <c r="Q53" i="2"/>
  <c r="R52" i="2"/>
  <c r="Q52" i="2"/>
  <c r="P52" i="2"/>
  <c r="H9" i="2" s="1"/>
  <c r="Q51" i="2"/>
  <c r="P51" i="2"/>
  <c r="C9" i="2" s="1"/>
  <c r="AD50" i="2"/>
  <c r="X50" i="2"/>
  <c r="R50" i="2"/>
  <c r="M50" i="2"/>
  <c r="AD49" i="2"/>
  <c r="AC49" i="2"/>
  <c r="AB49" i="2"/>
  <c r="X49" i="2"/>
  <c r="W49" i="2"/>
  <c r="V49" i="2"/>
  <c r="R49" i="2"/>
  <c r="E49" i="2"/>
  <c r="F49" i="2" s="1"/>
  <c r="C49" i="2"/>
  <c r="C50" i="2" s="1"/>
  <c r="AD48" i="2"/>
  <c r="AC48" i="2"/>
  <c r="AB48" i="2"/>
  <c r="X48" i="2"/>
  <c r="W48" i="2"/>
  <c r="V48" i="2"/>
  <c r="AD47" i="2"/>
  <c r="X47" i="2"/>
  <c r="AD46" i="2"/>
  <c r="X46" i="2"/>
  <c r="R46" i="2"/>
  <c r="Q46" i="2"/>
  <c r="Q47" i="2" s="1"/>
  <c r="Q48" i="2" s="1"/>
  <c r="P46" i="2"/>
  <c r="P47" i="2" s="1"/>
  <c r="AD45" i="2"/>
  <c r="X45" i="2"/>
  <c r="R45" i="2"/>
  <c r="AD44" i="2"/>
  <c r="X44" i="2"/>
  <c r="R44" i="2"/>
  <c r="AD43" i="2"/>
  <c r="X43" i="2"/>
  <c r="R43" i="2"/>
  <c r="K42" i="2"/>
  <c r="M42" i="2" s="1"/>
  <c r="J42" i="2"/>
  <c r="I42" i="2"/>
  <c r="H42" i="2"/>
  <c r="G42" i="2"/>
  <c r="F42" i="2"/>
  <c r="D42" i="2"/>
  <c r="C42" i="2"/>
  <c r="J41" i="2"/>
  <c r="I41" i="2"/>
  <c r="H41" i="2"/>
  <c r="G41" i="2"/>
  <c r="F41" i="2"/>
  <c r="D41" i="2"/>
  <c r="C41" i="2"/>
  <c r="J40" i="2"/>
  <c r="I40" i="2"/>
  <c r="H40" i="2"/>
  <c r="G40" i="2"/>
  <c r="F40" i="2"/>
  <c r="D40" i="2"/>
  <c r="C40" i="2"/>
  <c r="AE39" i="2"/>
  <c r="AD39" i="2"/>
  <c r="AC39" i="2"/>
  <c r="AF39" i="2" s="1"/>
  <c r="Y39" i="2"/>
  <c r="X39" i="2"/>
  <c r="W39" i="2"/>
  <c r="V39" i="2"/>
  <c r="R39" i="2"/>
  <c r="Q39" i="2"/>
  <c r="P39" i="2"/>
  <c r="R36" i="2" s="1"/>
  <c r="J39" i="2"/>
  <c r="I39" i="2"/>
  <c r="H39" i="2"/>
  <c r="G39" i="2"/>
  <c r="F39" i="2"/>
  <c r="D39" i="2"/>
  <c r="C39" i="2"/>
  <c r="AF37" i="2"/>
  <c r="Y37" i="2"/>
  <c r="X37" i="2"/>
  <c r="S37" i="2"/>
  <c r="R37" i="2"/>
  <c r="AF36" i="2"/>
  <c r="Y36" i="2"/>
  <c r="X36" i="2"/>
  <c r="S36" i="2"/>
  <c r="M36" i="2"/>
  <c r="L36" i="2"/>
  <c r="D36" i="2"/>
  <c r="E36" i="2" s="1"/>
  <c r="C36" i="2"/>
  <c r="AF35" i="2"/>
  <c r="AE35" i="2"/>
  <c r="Y35" i="2"/>
  <c r="X35" i="2"/>
  <c r="S35" i="2"/>
  <c r="M35" i="2"/>
  <c r="L42" i="2" s="1"/>
  <c r="L35" i="2"/>
  <c r="E35" i="2"/>
  <c r="E42" i="2" s="1"/>
  <c r="AF34" i="2"/>
  <c r="Y34" i="2"/>
  <c r="X34" i="2"/>
  <c r="S34" i="2"/>
  <c r="M34" i="2"/>
  <c r="L34" i="2"/>
  <c r="E34" i="2"/>
  <c r="AF33" i="2"/>
  <c r="AE33" i="2"/>
  <c r="Y33" i="2"/>
  <c r="X33" i="2"/>
  <c r="S33" i="2"/>
  <c r="M33" i="2"/>
  <c r="L33" i="2"/>
  <c r="E33" i="2"/>
  <c r="AF32" i="2"/>
  <c r="AE32" i="2"/>
  <c r="Y32" i="2"/>
  <c r="X32" i="2"/>
  <c r="S32" i="2"/>
  <c r="M32" i="2"/>
  <c r="L41" i="2" s="1"/>
  <c r="L32" i="2"/>
  <c r="E32" i="2"/>
  <c r="AF31" i="2"/>
  <c r="Y31" i="2"/>
  <c r="X31" i="2"/>
  <c r="S31" i="2"/>
  <c r="R31" i="2"/>
  <c r="M31" i="2"/>
  <c r="L31" i="2"/>
  <c r="K41" i="2" s="1"/>
  <c r="E31" i="2"/>
  <c r="E41" i="2" s="1"/>
  <c r="M30" i="2"/>
  <c r="L30" i="2"/>
  <c r="E30" i="2"/>
  <c r="M29" i="2"/>
  <c r="L29" i="2"/>
  <c r="E29" i="2"/>
  <c r="M28" i="2"/>
  <c r="L28" i="2"/>
  <c r="G28" i="2"/>
  <c r="E28" i="2"/>
  <c r="M27" i="2"/>
  <c r="L27" i="2"/>
  <c r="E27" i="2"/>
  <c r="Q26" i="2"/>
  <c r="S26" i="2" s="1"/>
  <c r="P26" i="2"/>
  <c r="M26" i="2"/>
  <c r="L26" i="2"/>
  <c r="E26" i="2"/>
  <c r="M25" i="2"/>
  <c r="L40" i="2" s="1"/>
  <c r="L25" i="2"/>
  <c r="K40" i="2" s="1"/>
  <c r="E25" i="2"/>
  <c r="E40" i="2" s="1"/>
  <c r="S24" i="2"/>
  <c r="M24" i="2"/>
  <c r="L24" i="2"/>
  <c r="E24" i="2"/>
  <c r="S23" i="2"/>
  <c r="M23" i="2"/>
  <c r="L23" i="2"/>
  <c r="E23" i="2"/>
  <c r="S22" i="2"/>
  <c r="M22" i="2"/>
  <c r="L22" i="2"/>
  <c r="E22" i="2"/>
  <c r="S21" i="2"/>
  <c r="R21" i="2"/>
  <c r="M21" i="2"/>
  <c r="L21" i="2"/>
  <c r="E21" i="2"/>
  <c r="S20" i="2"/>
  <c r="R20" i="2"/>
  <c r="L20" i="2"/>
  <c r="K20" i="2"/>
  <c r="M20" i="2" s="1"/>
  <c r="J20" i="2"/>
  <c r="E20" i="2"/>
  <c r="S19" i="2"/>
  <c r="M19" i="2"/>
  <c r="L19" i="2"/>
  <c r="E19" i="2"/>
  <c r="S18" i="2"/>
  <c r="M18" i="2"/>
  <c r="K18" i="2"/>
  <c r="J18" i="2"/>
  <c r="L18" i="2" s="1"/>
  <c r="E18" i="2"/>
  <c r="N17" i="2"/>
  <c r="M17" i="2"/>
  <c r="L17" i="2"/>
  <c r="E17" i="2"/>
  <c r="M16" i="2"/>
  <c r="L16" i="2"/>
  <c r="E16" i="2"/>
  <c r="M15" i="2"/>
  <c r="L15" i="2"/>
  <c r="K39" i="2" s="1"/>
  <c r="E15" i="2"/>
  <c r="E39" i="2" s="1"/>
  <c r="M14" i="2"/>
  <c r="L14" i="2"/>
  <c r="E14" i="2"/>
  <c r="M13" i="2"/>
  <c r="L13" i="2"/>
  <c r="E13" i="2"/>
  <c r="M12" i="2"/>
  <c r="L12" i="2"/>
  <c r="E12" i="2"/>
  <c r="S9" i="2"/>
  <c r="R9" i="2"/>
  <c r="Q9" i="2"/>
  <c r="N9" i="2"/>
  <c r="G9" i="2"/>
  <c r="F9" i="2"/>
  <c r="E9" i="2"/>
  <c r="D9" i="2"/>
  <c r="B9" i="2"/>
  <c r="W5" i="2"/>
  <c r="S5" i="2"/>
  <c r="R5" i="2"/>
  <c r="Q5" i="2"/>
  <c r="P5" i="2"/>
  <c r="O5" i="2"/>
  <c r="N5" i="2"/>
  <c r="M5" i="2"/>
  <c r="L5" i="2"/>
  <c r="K5" i="2"/>
  <c r="J5" i="2"/>
  <c r="I5" i="2"/>
  <c r="V4" i="2"/>
  <c r="H4" i="2"/>
  <c r="G4" i="2"/>
  <c r="F4" i="2"/>
  <c r="E4" i="2"/>
  <c r="V3" i="2"/>
  <c r="V5" i="2" s="1"/>
  <c r="F3" i="2"/>
  <c r="F5" i="2" s="1"/>
  <c r="D3" i="2"/>
  <c r="D4" i="2" s="1"/>
  <c r="C3" i="2"/>
  <c r="O9" i="2" s="1"/>
  <c r="L1" i="2"/>
  <c r="C157" i="1"/>
  <c r="F24" i="1"/>
  <c r="E24" i="1"/>
  <c r="D24" i="1"/>
  <c r="L9" i="2" l="1"/>
  <c r="F45" i="2"/>
  <c r="D50" i="2" s="1"/>
  <c r="M41" i="2"/>
  <c r="C51" i="2"/>
  <c r="L39" i="2"/>
  <c r="M39" i="2"/>
  <c r="M40" i="2"/>
  <c r="R47" i="2"/>
  <c r="P48" i="2"/>
  <c r="R48" i="2" s="1"/>
  <c r="H3" i="2"/>
  <c r="C5" i="2"/>
  <c r="R19" i="2"/>
  <c r="R32" i="2"/>
  <c r="AE37" i="2"/>
  <c r="S39" i="2"/>
  <c r="K55" i="2"/>
  <c r="D5" i="2"/>
  <c r="R22" i="2"/>
  <c r="R33" i="2"/>
  <c r="D49" i="2"/>
  <c r="R51" i="2"/>
  <c r="L55" i="2"/>
  <c r="M53" i="2" s="1"/>
  <c r="R34" i="2"/>
  <c r="AE36" i="2"/>
  <c r="R18" i="2"/>
  <c r="R24" i="2"/>
  <c r="AE31" i="2"/>
  <c r="R35" i="2"/>
  <c r="R26" i="2"/>
  <c r="R23" i="2"/>
  <c r="AE34" i="2"/>
  <c r="E50" i="2" l="1"/>
  <c r="D51" i="2"/>
  <c r="G3" i="2"/>
  <c r="D46" i="2"/>
  <c r="M9" i="2"/>
  <c r="H5" i="2"/>
  <c r="F50" i="2" l="1"/>
  <c r="E51" i="2"/>
  <c r="F51" i="2" s="1"/>
  <c r="K9" i="2"/>
  <c r="G5" i="2"/>
  <c r="J9" i="2"/>
  <c r="I9" i="2"/>
</calcChain>
</file>

<file path=xl/sharedStrings.xml><?xml version="1.0" encoding="utf-8"?>
<sst xmlns="http://schemas.openxmlformats.org/spreadsheetml/2006/main" count="447" uniqueCount="227">
  <si>
    <t>CIVIL CONSTRUCTION INDUSTRY</t>
  </si>
  <si>
    <t>SIZE</t>
  </si>
  <si>
    <t>SYMBOL</t>
  </si>
  <si>
    <t>Price</t>
  </si>
  <si>
    <t>Marketcap</t>
  </si>
  <si>
    <t>SALES 2024</t>
  </si>
  <si>
    <t>PROFIT 2024</t>
  </si>
  <si>
    <t>LT</t>
  </si>
  <si>
    <t>NCC</t>
  </si>
  <si>
    <t>KPIL</t>
  </si>
  <si>
    <t>KEC</t>
  </si>
  <si>
    <t>RVNL</t>
  </si>
  <si>
    <t>IRCON</t>
  </si>
  <si>
    <t>PNCINFRA</t>
  </si>
  <si>
    <t>NBCC</t>
  </si>
  <si>
    <t>IRB</t>
  </si>
  <si>
    <t>KNRCON</t>
  </si>
  <si>
    <t>SWSOLAR</t>
  </si>
  <si>
    <t>ENGINERSIN</t>
  </si>
  <si>
    <t>RITES</t>
  </si>
  <si>
    <t>TOTAL</t>
  </si>
  <si>
    <t>GROWTH</t>
  </si>
  <si>
    <t>Q1_SALES_GR</t>
  </si>
  <si>
    <t>5Y SALES GR</t>
  </si>
  <si>
    <t>10Y SALES GR</t>
  </si>
  <si>
    <t>15Y SALES GR</t>
  </si>
  <si>
    <t>SALES 2009</t>
  </si>
  <si>
    <t xml:space="preserve">PROFITABILITY </t>
  </si>
  <si>
    <t>Margin_Q1_25</t>
  </si>
  <si>
    <t>Margin_Q1_24</t>
  </si>
  <si>
    <t>MARGIN 2024</t>
  </si>
  <si>
    <t>MARGIN 2023</t>
  </si>
  <si>
    <t>MARGIN_19</t>
  </si>
  <si>
    <t>MARGIN_14</t>
  </si>
  <si>
    <t>MARGIN_09</t>
  </si>
  <si>
    <t>LEVARAGE RATIO</t>
  </si>
  <si>
    <t>TOTAL EQUITY</t>
  </si>
  <si>
    <t>Total Borrowing</t>
  </si>
  <si>
    <t>D2E</t>
  </si>
  <si>
    <t>DEBT RATIO</t>
  </si>
  <si>
    <t>ICR</t>
  </si>
  <si>
    <t>LIQUIDITY RATIO</t>
  </si>
  <si>
    <t>CURRENT RATIO</t>
  </si>
  <si>
    <t>TRADE RATIO days</t>
  </si>
  <si>
    <t>EARNING  RATIO</t>
  </si>
  <si>
    <t>ROE</t>
  </si>
  <si>
    <t>ROA</t>
  </si>
  <si>
    <t>VALUATIONS  RATIO</t>
  </si>
  <si>
    <t>YIELD</t>
  </si>
  <si>
    <t>P/E RATIO</t>
  </si>
  <si>
    <t>RAWDATA</t>
  </si>
  <si>
    <t>Civil Construction</t>
  </si>
  <si>
    <t>SALES_Q1_25</t>
  </si>
  <si>
    <t>Sales Q1_FY_24</t>
  </si>
  <si>
    <t>Profit_Q1</t>
  </si>
  <si>
    <t>Profit Q1_FY_24</t>
  </si>
  <si>
    <t>SALES 2023</t>
  </si>
  <si>
    <t>PROFIT 2023</t>
  </si>
  <si>
    <t>SALES 2019</t>
  </si>
  <si>
    <t>PROFIT 2019</t>
  </si>
  <si>
    <t>SALES 2014</t>
  </si>
  <si>
    <t>PROFIT 2014</t>
  </si>
  <si>
    <t>PROFIT 2009</t>
  </si>
  <si>
    <t>Equity</t>
  </si>
  <si>
    <t>Other equity</t>
  </si>
  <si>
    <t>Total Assets</t>
  </si>
  <si>
    <t>Total Liabilities</t>
  </si>
  <si>
    <t>WWW.PROFITFROMIT.IN</t>
  </si>
  <si>
    <t>MARKET</t>
  </si>
  <si>
    <t>INCOME</t>
  </si>
  <si>
    <t>BALANCE</t>
  </si>
  <si>
    <t>CASHFLOW</t>
  </si>
  <si>
    <t>DATA</t>
  </si>
  <si>
    <t>Company</t>
  </si>
  <si>
    <t>ORDERBOOK</t>
  </si>
  <si>
    <t>Sales</t>
  </si>
  <si>
    <t>Profit</t>
  </si>
  <si>
    <t>EPS</t>
  </si>
  <si>
    <t>FV</t>
  </si>
  <si>
    <t>Reserve</t>
  </si>
  <si>
    <t>DEBT</t>
  </si>
  <si>
    <t>LEASE</t>
  </si>
  <si>
    <t>CUR.ASSETS</t>
  </si>
  <si>
    <t>CUR.LIABILITIES</t>
  </si>
  <si>
    <t>ASSETS</t>
  </si>
  <si>
    <t>LIABILITIES</t>
  </si>
  <si>
    <t>TRADE REC</t>
  </si>
  <si>
    <t>CFO</t>
  </si>
  <si>
    <t>CFI</t>
  </si>
  <si>
    <t>CFF</t>
  </si>
  <si>
    <t>PPE</t>
  </si>
  <si>
    <t>LAST YEAR</t>
  </si>
  <si>
    <t>LIQUIDITY</t>
  </si>
  <si>
    <t>SOLVENCY</t>
  </si>
  <si>
    <t>PROFITABILITY</t>
  </si>
  <si>
    <t>VALUATIONS</t>
  </si>
  <si>
    <t>RATIO</t>
  </si>
  <si>
    <t>SALES GROWTH</t>
  </si>
  <si>
    <t>P-MARGIN</t>
  </si>
  <si>
    <t>CUR.RATIO</t>
  </si>
  <si>
    <t>TRADE CYC</t>
  </si>
  <si>
    <t>DEBT2EQUITY</t>
  </si>
  <si>
    <t>DEBTRATIO</t>
  </si>
  <si>
    <t>ROPE</t>
  </si>
  <si>
    <t>F-PE</t>
  </si>
  <si>
    <t>BOOKVALUE</t>
  </si>
  <si>
    <t>PBV</t>
  </si>
  <si>
    <t>PEG</t>
  </si>
  <si>
    <t>OCFR</t>
  </si>
  <si>
    <t>CFD</t>
  </si>
  <si>
    <t>FCF (INC R)</t>
  </si>
  <si>
    <t>ACTUAL</t>
  </si>
  <si>
    <t>Year</t>
  </si>
  <si>
    <t>Margin</t>
  </si>
  <si>
    <t>NETWORTH</t>
  </si>
  <si>
    <t>BORROWINGS</t>
  </si>
  <si>
    <t>PriceHigh</t>
  </si>
  <si>
    <t>PriceLow</t>
  </si>
  <si>
    <t>High PE</t>
  </si>
  <si>
    <t>LOWPE</t>
  </si>
  <si>
    <t>FY_2001</t>
  </si>
  <si>
    <t>FY_2002</t>
  </si>
  <si>
    <t>FY_2003</t>
  </si>
  <si>
    <t>FY_2004</t>
  </si>
  <si>
    <t>FY_2005</t>
  </si>
  <si>
    <t>FY_2006</t>
  </si>
  <si>
    <t>SEGMENT-REVENUE</t>
  </si>
  <si>
    <t>Q1_FY_25</t>
  </si>
  <si>
    <t>Q1_FY_24</t>
  </si>
  <si>
    <t>Share</t>
  </si>
  <si>
    <t>Growth</t>
  </si>
  <si>
    <t>FY_2007</t>
  </si>
  <si>
    <t>Infra</t>
  </si>
  <si>
    <t>FY_2008</t>
  </si>
  <si>
    <t>IT &amp; TECHNO</t>
  </si>
  <si>
    <t>BONUS 1:1</t>
  </si>
  <si>
    <t>FY_2009</t>
  </si>
  <si>
    <t>ENERGY PROJECTS</t>
  </si>
  <si>
    <t>FY_2010</t>
  </si>
  <si>
    <t>Financial Services</t>
  </si>
  <si>
    <t>FY_2011</t>
  </si>
  <si>
    <t>Others</t>
  </si>
  <si>
    <t>FY_2012</t>
  </si>
  <si>
    <t>HITECH MANUFACTURING</t>
  </si>
  <si>
    <t>FY_2013</t>
  </si>
  <si>
    <t>Development Projects</t>
  </si>
  <si>
    <t>BONUS 1:2</t>
  </si>
  <si>
    <t>FY_2014</t>
  </si>
  <si>
    <t>FY_2015</t>
  </si>
  <si>
    <t>FY_2016</t>
  </si>
  <si>
    <t>FY_2017</t>
  </si>
  <si>
    <t>FY_2018</t>
  </si>
  <si>
    <t>FY_2019</t>
  </si>
  <si>
    <t>FY24_ORDERINFLOW</t>
  </si>
  <si>
    <t>Q4_FY24_ORDERINFLOW</t>
  </si>
  <si>
    <t>Q4_FY24</t>
  </si>
  <si>
    <t>Q4_FY23</t>
  </si>
  <si>
    <t>FY_24</t>
  </si>
  <si>
    <t>FY_23</t>
  </si>
  <si>
    <t>FY_2020</t>
  </si>
  <si>
    <t>Infra Projects</t>
  </si>
  <si>
    <t>FY_2021</t>
  </si>
  <si>
    <t>FY_2022</t>
  </si>
  <si>
    <t>FY_2023</t>
  </si>
  <si>
    <t>FY_2024</t>
  </si>
  <si>
    <t>Trail_2025</t>
  </si>
  <si>
    <t>DEVELOPMENT PROJECT</t>
  </si>
  <si>
    <t>FAIRPE</t>
  </si>
  <si>
    <t>20 Year Growth</t>
  </si>
  <si>
    <t>Total</t>
  </si>
  <si>
    <t>10 Year Growth</t>
  </si>
  <si>
    <t>5 Year Growth</t>
  </si>
  <si>
    <t>Last Year</t>
  </si>
  <si>
    <t xml:space="preserve"> Q1_FY_25</t>
  </si>
  <si>
    <t xml:space="preserve"> Q4_ FY_24</t>
  </si>
  <si>
    <t xml:space="preserve"> FY_24</t>
  </si>
  <si>
    <t xml:space="preserve"> FY_23</t>
  </si>
  <si>
    <t>GR ESTIMATE</t>
  </si>
  <si>
    <t>Trend</t>
  </si>
  <si>
    <t>H1_FY_24</t>
  </si>
  <si>
    <t>9M_FY_24</t>
  </si>
  <si>
    <t>EST_FY_24</t>
  </si>
  <si>
    <t>FINANCE</t>
  </si>
  <si>
    <t>LONGTERM</t>
  </si>
  <si>
    <t>COST</t>
  </si>
  <si>
    <t>CY</t>
  </si>
  <si>
    <t>EBITDA</t>
  </si>
  <si>
    <t>MARGIN</t>
  </si>
  <si>
    <t>EBTDA</t>
  </si>
  <si>
    <t>ESTIMATE</t>
  </si>
  <si>
    <t>Net Profit</t>
  </si>
  <si>
    <t>FAIRVALUE</t>
  </si>
  <si>
    <t>EBTDA%</t>
  </si>
  <si>
    <t>FY_2025</t>
  </si>
  <si>
    <t>Q2_FY_24</t>
  </si>
  <si>
    <t>Q3_FY_24</t>
  </si>
  <si>
    <t>Q4_FY_24</t>
  </si>
  <si>
    <t>TRAIL_EPS</t>
  </si>
  <si>
    <t>FY_2030</t>
  </si>
  <si>
    <t>ORDER INFLOW</t>
  </si>
  <si>
    <t>FY_2035</t>
  </si>
  <si>
    <t>EPS_FY24</t>
  </si>
  <si>
    <t>TRAIL EPS</t>
  </si>
  <si>
    <t>F_EPS_25</t>
  </si>
  <si>
    <t>F_PEG</t>
  </si>
  <si>
    <t>PE_FY24</t>
  </si>
  <si>
    <t>TRAIL_PE</t>
  </si>
  <si>
    <t>F_PE_25</t>
  </si>
  <si>
    <t>MAJORCOST</t>
  </si>
  <si>
    <t>CONST. MATERIAL</t>
  </si>
  <si>
    <t>Investors</t>
  </si>
  <si>
    <t>EMPLOYEE</t>
  </si>
  <si>
    <t>Promoters</t>
  </si>
  <si>
    <t>SUBCONTRACT</t>
  </si>
  <si>
    <t>MF, INSURANCE, AIF</t>
  </si>
  <si>
    <t>OPERATING EXP</t>
  </si>
  <si>
    <t>FPI</t>
  </si>
  <si>
    <t>RAWMATERIAL</t>
  </si>
  <si>
    <t>RETAIL</t>
  </si>
  <si>
    <t>ADMIN COST</t>
  </si>
  <si>
    <t>OTHERS</t>
  </si>
  <si>
    <t>FINANCIAL SERVICE FIN COST</t>
  </si>
  <si>
    <t>STORES, SPARES</t>
  </si>
  <si>
    <t>D&amp;A</t>
  </si>
  <si>
    <t>FINANCE COST</t>
  </si>
  <si>
    <t>STOCKINTRADE</t>
  </si>
  <si>
    <t>INVENTORIES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</si>
</sst>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%"/>
    <numFmt numFmtId="165" formatCode="0.0"/>
    <numFmt numFmtId="166" formatCode="#,##0.0"/>
    <numFmt numFmtId="167" formatCode="#,##0;\(#,##0\)"/>
    <numFmt numFmtId="168" formatCode="d\-m"/>
    <numFmt numFmtId="169" formatCode="_(* #,##0_);_(* \(#,##0\);_(* &quot;-&quot;??_);_(@_)"/>
  </numFmts>
  <fonts count="26">
    <font>
      <sz val="11"/>
      <color theme="1"/>
      <name val="Calibri"/>
      <scheme val="minor"/>
    </font>
    <font>
      <sz val="11"/>
      <color theme="1"/>
      <name val="Calibri"/>
      <scheme val="minor"/>
    </font>
    <font>
      <sz val="36"/>
      <color theme="0"/>
      <name val="Calibri"/>
    </font>
    <font>
      <sz val="11"/>
      <name val="Calibri"/>
    </font>
    <font>
      <sz val="11"/>
      <color theme="1"/>
      <name val="Calibri"/>
    </font>
    <font>
      <sz val="11"/>
      <color theme="0"/>
      <name val="Calibri"/>
    </font>
    <font>
      <b/>
      <i/>
      <sz val="11"/>
      <color theme="1"/>
      <name val="Calibri"/>
    </font>
    <font>
      <sz val="10"/>
      <color theme="1"/>
      <name val="Arial"/>
    </font>
    <font>
      <u/>
      <sz val="30"/>
      <color theme="0"/>
      <name val="Calibri"/>
    </font>
    <font>
      <sz val="11"/>
      <color rgb="FFFFFFFF"/>
      <name val="Arial"/>
    </font>
    <font>
      <sz val="11"/>
      <color theme="1"/>
      <name val="Arial"/>
    </font>
    <font>
      <i/>
      <sz val="11"/>
      <color theme="1"/>
      <name val="Arial"/>
    </font>
    <font>
      <sz val="11"/>
      <color rgb="FF000000"/>
      <name val="Calibri"/>
      <scheme val="minor"/>
    </font>
    <font>
      <sz val="11"/>
      <color rgb="FFFFFFFF"/>
      <name val="Calibri"/>
      <scheme val="minor"/>
    </font>
    <font>
      <sz val="11"/>
      <color theme="0"/>
      <name val="Calibri"/>
      <scheme val="minor"/>
    </font>
    <font>
      <sz val="11"/>
      <color rgb="FF9C0006"/>
      <name val="Calibri"/>
      <scheme val="minor"/>
    </font>
    <font>
      <b/>
      <sz val="11"/>
      <color theme="1"/>
      <name val="Calibri"/>
      <scheme val="minor"/>
    </font>
    <font>
      <b/>
      <u/>
      <sz val="11"/>
      <color theme="1"/>
      <name val="Calibri"/>
      <scheme val="minor"/>
    </font>
    <font>
      <b/>
      <i/>
      <u/>
      <sz val="11"/>
      <color theme="1"/>
      <name val="Calibri"/>
      <scheme val="minor"/>
    </font>
    <font>
      <b/>
      <sz val="11"/>
      <color theme="0"/>
      <name val="Calibri"/>
      <scheme val="minor"/>
    </font>
    <font>
      <b/>
      <sz val="11"/>
      <color rgb="FFFFFFFF"/>
      <name val="Calibri"/>
      <scheme val="minor"/>
    </font>
    <font>
      <b/>
      <sz val="11"/>
      <color rgb="FFFFFFFF"/>
      <name val="Calibri"/>
    </font>
    <font>
      <b/>
      <i/>
      <sz val="11"/>
      <color rgb="FF000000"/>
      <name val="Calibri"/>
      <scheme val="minor"/>
    </font>
    <font>
      <sz val="18"/>
      <color theme="1"/>
      <name val="Calibri"/>
      <scheme val="minor"/>
    </font>
    <font>
      <b/>
      <sz val="11"/>
      <color theme="1"/>
      <name val="Calibri"/>
    </font>
    <font>
      <b/>
      <i/>
      <sz val="11"/>
      <color theme="1"/>
      <name val="Calibri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002060"/>
        <bgColor rgb="FF002060"/>
      </patternFill>
    </fill>
    <fill>
      <patternFill patternType="solid">
        <fgColor rgb="FFD0CECE"/>
        <bgColor rgb="FFD0CECE"/>
      </patternFill>
    </fill>
    <fill>
      <patternFill patternType="solid">
        <fgColor theme="0"/>
        <bgColor theme="0"/>
      </patternFill>
    </fill>
    <fill>
      <patternFill patternType="solid">
        <fgColor rgb="FF20124D"/>
        <bgColor rgb="FF20124D"/>
      </patternFill>
    </fill>
    <fill>
      <patternFill patternType="solid">
        <fgColor rgb="FFFFFFFF"/>
        <bgColor rgb="FFFFFFFF"/>
      </patternFill>
    </fill>
    <fill>
      <patternFill patternType="solid">
        <fgColor rgb="FFB7B7B7"/>
        <bgColor rgb="FFB7B7B7"/>
      </patternFill>
    </fill>
    <fill>
      <patternFill patternType="solid">
        <fgColor rgb="FF999999"/>
        <bgColor rgb="FF999999"/>
      </patternFill>
    </fill>
    <fill>
      <patternFill patternType="solid">
        <fgColor theme="4"/>
        <bgColor theme="4"/>
      </patternFill>
    </fill>
    <fill>
      <patternFill patternType="solid">
        <fgColor rgb="FF4F81BD"/>
        <bgColor rgb="FF4F81BD"/>
      </patternFill>
    </fill>
    <fill>
      <patternFill patternType="solid">
        <fgColor rgb="FFCCCCCC"/>
        <bgColor rgb="FFCCCCCC"/>
      </patternFill>
    </fill>
    <fill>
      <patternFill patternType="solid">
        <fgColor rgb="FFEAEAEA"/>
        <bgColor rgb="FFEAEAEA"/>
      </patternFill>
    </fill>
  </fills>
  <borders count="10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0" borderId="0" xfId="0" applyFont="1"/>
    <xf numFmtId="0" fontId="0" fillId="0" borderId="0" xfId="0"/>
    <xf numFmtId="10" fontId="4" fillId="0" borderId="0" xfId="0" applyNumberFormat="1" applyFont="1"/>
    <xf numFmtId="0" fontId="5" fillId="2" borderId="0" xfId="0" applyFont="1" applyFill="1"/>
    <xf numFmtId="0" fontId="1" fillId="0" borderId="0" xfId="0" applyFont="1"/>
    <xf numFmtId="1" fontId="4" fillId="0" borderId="0" xfId="0" applyNumberFormat="1" applyFont="1"/>
    <xf numFmtId="0" fontId="6" fillId="3" borderId="1" xfId="0" applyFont="1" applyFill="1" applyBorder="1"/>
    <xf numFmtId="164" fontId="4" fillId="0" borderId="0" xfId="0" applyNumberFormat="1" applyFont="1"/>
    <xf numFmtId="0" fontId="7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0" fontId="4" fillId="0" borderId="2" xfId="0" applyFont="1" applyBorder="1"/>
    <xf numFmtId="164" fontId="4" fillId="0" borderId="2" xfId="0" applyNumberFormat="1" applyFont="1" applyBorder="1"/>
    <xf numFmtId="0" fontId="7" fillId="0" borderId="2" xfId="0" applyFont="1" applyBorder="1" applyAlignment="1">
      <alignment wrapText="1"/>
    </xf>
    <xf numFmtId="164" fontId="6" fillId="3" borderId="1" xfId="0" applyNumberFormat="1" applyFont="1" applyFill="1" applyBorder="1"/>
    <xf numFmtId="164" fontId="4" fillId="0" borderId="1" xfId="0" applyNumberFormat="1" applyFont="1" applyBorder="1"/>
    <xf numFmtId="1" fontId="4" fillId="0" borderId="2" xfId="0" applyNumberFormat="1" applyFont="1" applyBorder="1"/>
    <xf numFmtId="0" fontId="5" fillId="2" borderId="1" xfId="0" applyFont="1" applyFill="1" applyBorder="1"/>
    <xf numFmtId="165" fontId="4" fillId="0" borderId="0" xfId="0" applyNumberFormat="1" applyFont="1"/>
    <xf numFmtId="165" fontId="4" fillId="0" borderId="2" xfId="0" applyNumberFormat="1" applyFont="1" applyBorder="1"/>
    <xf numFmtId="1" fontId="6" fillId="3" borderId="1" xfId="0" applyNumberFormat="1" applyFont="1" applyFill="1" applyBorder="1"/>
    <xf numFmtId="0" fontId="8" fillId="2" borderId="0" xfId="0" applyFont="1" applyFill="1" applyAlignment="1">
      <alignment horizontal="center" vertical="center"/>
    </xf>
    <xf numFmtId="0" fontId="0" fillId="4" borderId="0" xfId="0" applyFill="1"/>
    <xf numFmtId="0" fontId="9" fillId="5" borderId="3" xfId="0" applyFont="1" applyFill="1" applyBorder="1"/>
    <xf numFmtId="0" fontId="10" fillId="6" borderId="0" xfId="0" applyFont="1" applyFill="1"/>
    <xf numFmtId="0" fontId="10" fillId="6" borderId="4" xfId="0" applyFont="1" applyFill="1" applyBorder="1"/>
    <xf numFmtId="0" fontId="9" fillId="5" borderId="5" xfId="0" applyFont="1" applyFill="1" applyBorder="1"/>
    <xf numFmtId="0" fontId="9" fillId="5" borderId="6" xfId="0" applyFont="1" applyFill="1" applyBorder="1"/>
    <xf numFmtId="1" fontId="4" fillId="0" borderId="3" xfId="0" applyNumberFormat="1" applyFont="1" applyBorder="1"/>
    <xf numFmtId="3" fontId="10" fillId="0" borderId="3" xfId="0" applyNumberFormat="1" applyFont="1" applyBorder="1" applyAlignment="1">
      <alignment horizontal="right"/>
    </xf>
    <xf numFmtId="0" fontId="1" fillId="0" borderId="3" xfId="0" applyFont="1" applyBorder="1"/>
    <xf numFmtId="3" fontId="4" fillId="0" borderId="3" xfId="0" applyNumberFormat="1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1" fontId="4" fillId="0" borderId="3" xfId="0" applyNumberFormat="1" applyFont="1" applyBorder="1" applyAlignment="1">
      <alignment horizontal="right"/>
    </xf>
    <xf numFmtId="3" fontId="4" fillId="0" borderId="3" xfId="0" applyNumberFormat="1" applyFont="1" applyBorder="1" applyAlignment="1">
      <alignment horizontal="center"/>
    </xf>
    <xf numFmtId="1" fontId="4" fillId="0" borderId="3" xfId="0" applyNumberFormat="1" applyFont="1" applyBorder="1" applyAlignment="1">
      <alignment horizontal="center"/>
    </xf>
    <xf numFmtId="1" fontId="4" fillId="6" borderId="5" xfId="0" applyNumberFormat="1" applyFont="1" applyFill="1" applyBorder="1" applyAlignment="1">
      <alignment horizontal="center"/>
    </xf>
    <xf numFmtId="1" fontId="4" fillId="6" borderId="6" xfId="0" applyNumberFormat="1" applyFont="1" applyFill="1" applyBorder="1" applyAlignment="1">
      <alignment horizontal="center"/>
    </xf>
    <xf numFmtId="0" fontId="4" fillId="0" borderId="3" xfId="0" applyFont="1" applyBorder="1"/>
    <xf numFmtId="0" fontId="10" fillId="0" borderId="3" xfId="0" applyFont="1" applyBorder="1"/>
    <xf numFmtId="3" fontId="4" fillId="0" borderId="3" xfId="0" applyNumberFormat="1" applyFont="1" applyBorder="1"/>
    <xf numFmtId="3" fontId="10" fillId="0" borderId="3" xfId="0" applyNumberFormat="1" applyFont="1" applyBorder="1"/>
    <xf numFmtId="0" fontId="4" fillId="0" borderId="3" xfId="0" applyFont="1" applyBorder="1" applyAlignment="1">
      <alignment horizontal="center"/>
    </xf>
    <xf numFmtId="0" fontId="0" fillId="4" borderId="3" xfId="0" applyFill="1" applyBorder="1"/>
    <xf numFmtId="0" fontId="4" fillId="6" borderId="5" xfId="0" applyFont="1" applyFill="1" applyBorder="1" applyAlignment="1">
      <alignment horizontal="center"/>
    </xf>
    <xf numFmtId="0" fontId="4" fillId="6" borderId="6" xfId="0" applyFont="1" applyFill="1" applyBorder="1" applyAlignment="1">
      <alignment horizontal="center"/>
    </xf>
    <xf numFmtId="0" fontId="6" fillId="7" borderId="3" xfId="0" applyFont="1" applyFill="1" applyBorder="1"/>
    <xf numFmtId="9" fontId="6" fillId="7" borderId="3" xfId="0" applyNumberFormat="1" applyFont="1" applyFill="1" applyBorder="1"/>
    <xf numFmtId="9" fontId="6" fillId="8" borderId="5" xfId="0" applyNumberFormat="1" applyFont="1" applyFill="1" applyBorder="1" applyAlignment="1">
      <alignment horizontal="center"/>
    </xf>
    <xf numFmtId="9" fontId="6" fillId="8" borderId="6" xfId="0" applyNumberFormat="1" applyFont="1" applyFill="1" applyBorder="1" applyAlignment="1">
      <alignment horizontal="center"/>
    </xf>
    <xf numFmtId="0" fontId="10" fillId="0" borderId="0" xfId="0" applyFont="1"/>
    <xf numFmtId="164" fontId="10" fillId="0" borderId="0" xfId="0" applyNumberFormat="1" applyFont="1"/>
    <xf numFmtId="0" fontId="9" fillId="5" borderId="0" xfId="0" applyFont="1" applyFill="1"/>
    <xf numFmtId="1" fontId="9" fillId="5" borderId="0" xfId="0" applyNumberFormat="1" applyFont="1" applyFill="1"/>
    <xf numFmtId="9" fontId="10" fillId="0" borderId="0" xfId="0" applyNumberFormat="1" applyFont="1"/>
    <xf numFmtId="0" fontId="9" fillId="5" borderId="4" xfId="0" applyFont="1" applyFill="1" applyBorder="1"/>
    <xf numFmtId="0" fontId="10" fillId="0" borderId="4" xfId="0" applyFont="1" applyBorder="1"/>
    <xf numFmtId="9" fontId="9" fillId="5" borderId="3" xfId="0" applyNumberFormat="1" applyFont="1" applyFill="1" applyBorder="1"/>
    <xf numFmtId="165" fontId="9" fillId="5" borderId="3" xfId="0" applyNumberFormat="1" applyFont="1" applyFill="1" applyBorder="1"/>
    <xf numFmtId="166" fontId="9" fillId="5" borderId="3" xfId="0" applyNumberFormat="1" applyFont="1" applyFill="1" applyBorder="1"/>
    <xf numFmtId="4" fontId="9" fillId="5" borderId="3" xfId="0" applyNumberFormat="1" applyFont="1" applyFill="1" applyBorder="1"/>
    <xf numFmtId="3" fontId="9" fillId="5" borderId="3" xfId="0" applyNumberFormat="1" applyFont="1" applyFill="1" applyBorder="1"/>
    <xf numFmtId="164" fontId="9" fillId="5" borderId="3" xfId="0" applyNumberFormat="1" applyFont="1" applyFill="1" applyBorder="1"/>
    <xf numFmtId="3" fontId="9" fillId="5" borderId="5" xfId="0" applyNumberFormat="1" applyFont="1" applyFill="1" applyBorder="1"/>
    <xf numFmtId="3" fontId="9" fillId="5" borderId="6" xfId="0" applyNumberFormat="1" applyFont="1" applyFill="1" applyBorder="1"/>
    <xf numFmtId="3" fontId="9" fillId="5" borderId="4" xfId="0" applyNumberFormat="1" applyFont="1" applyFill="1" applyBorder="1"/>
    <xf numFmtId="9" fontId="10" fillId="7" borderId="3" xfId="0" applyNumberFormat="1" applyFont="1" applyFill="1" applyBorder="1" applyAlignment="1">
      <alignment horizontal="right"/>
    </xf>
    <xf numFmtId="164" fontId="10" fillId="7" borderId="3" xfId="0" applyNumberFormat="1" applyFont="1" applyFill="1" applyBorder="1" applyAlignment="1">
      <alignment horizontal="right"/>
    </xf>
    <xf numFmtId="165" fontId="10" fillId="7" borderId="3" xfId="0" applyNumberFormat="1" applyFont="1" applyFill="1" applyBorder="1" applyAlignment="1">
      <alignment horizontal="right"/>
    </xf>
    <xf numFmtId="3" fontId="10" fillId="7" borderId="3" xfId="0" applyNumberFormat="1" applyFont="1" applyFill="1" applyBorder="1" applyAlignment="1">
      <alignment horizontal="right"/>
    </xf>
    <xf numFmtId="1" fontId="10" fillId="7" borderId="3" xfId="0" applyNumberFormat="1" applyFont="1" applyFill="1" applyBorder="1" applyAlignment="1">
      <alignment horizontal="right"/>
    </xf>
    <xf numFmtId="165" fontId="11" fillId="7" borderId="5" xfId="0" applyNumberFormat="1" applyFont="1" applyFill="1" applyBorder="1" applyAlignment="1">
      <alignment horizontal="right"/>
    </xf>
    <xf numFmtId="1" fontId="11" fillId="7" borderId="6" xfId="0" applyNumberFormat="1" applyFont="1" applyFill="1" applyBorder="1" applyAlignment="1">
      <alignment horizontal="right"/>
    </xf>
    <xf numFmtId="3" fontId="11" fillId="7" borderId="6" xfId="0" applyNumberFormat="1" applyFont="1" applyFill="1" applyBorder="1" applyAlignment="1">
      <alignment horizontal="right"/>
    </xf>
    <xf numFmtId="0" fontId="0" fillId="4" borderId="3" xfId="0" applyFill="1" applyBorder="1" applyAlignment="1">
      <alignment horizontal="left"/>
    </xf>
    <xf numFmtId="1" fontId="0" fillId="6" borderId="3" xfId="0" applyNumberFormat="1" applyFill="1" applyBorder="1"/>
    <xf numFmtId="1" fontId="12" fillId="6" borderId="3" xfId="0" applyNumberFormat="1" applyFont="1" applyFill="1" applyBorder="1" applyAlignment="1">
      <alignment horizontal="right" wrapText="1"/>
    </xf>
    <xf numFmtId="164" fontId="0" fillId="6" borderId="3" xfId="0" applyNumberFormat="1" applyFill="1" applyBorder="1"/>
    <xf numFmtId="0" fontId="12" fillId="6" borderId="3" xfId="0" applyFont="1" applyFill="1" applyBorder="1" applyAlignment="1">
      <alignment horizontal="right" wrapText="1"/>
    </xf>
    <xf numFmtId="0" fontId="0" fillId="6" borderId="3" xfId="0" applyFill="1" applyBorder="1"/>
    <xf numFmtId="9" fontId="1" fillId="0" borderId="0" xfId="0" applyNumberFormat="1" applyFont="1"/>
    <xf numFmtId="1" fontId="1" fillId="0" borderId="0" xfId="0" applyNumberFormat="1" applyFont="1"/>
    <xf numFmtId="165" fontId="0" fillId="4" borderId="0" xfId="0" applyNumberFormat="1" applyFill="1"/>
    <xf numFmtId="0" fontId="13" fillId="9" borderId="3" xfId="0" applyFont="1" applyFill="1" applyBorder="1"/>
    <xf numFmtId="0" fontId="14" fillId="9" borderId="3" xfId="0" applyFont="1" applyFill="1" applyBorder="1"/>
    <xf numFmtId="167" fontId="0" fillId="4" borderId="3" xfId="0" applyNumberFormat="1" applyFill="1" applyBorder="1"/>
    <xf numFmtId="9" fontId="0" fillId="4" borderId="3" xfId="0" applyNumberFormat="1" applyFill="1" applyBorder="1"/>
    <xf numFmtId="167" fontId="1" fillId="0" borderId="3" xfId="0" applyNumberFormat="1" applyFont="1" applyBorder="1"/>
    <xf numFmtId="1" fontId="15" fillId="6" borderId="3" xfId="0" applyNumberFormat="1" applyFont="1" applyFill="1" applyBorder="1"/>
    <xf numFmtId="0" fontId="16" fillId="6" borderId="3" xfId="0" applyFont="1" applyFill="1" applyBorder="1"/>
    <xf numFmtId="0" fontId="17" fillId="4" borderId="1" xfId="0" applyFont="1" applyFill="1" applyBorder="1"/>
    <xf numFmtId="167" fontId="17" fillId="4" borderId="1" xfId="0" applyNumberFormat="1" applyFont="1" applyFill="1" applyBorder="1"/>
    <xf numFmtId="9" fontId="17" fillId="4" borderId="3" xfId="0" applyNumberFormat="1" applyFont="1" applyFill="1" applyBorder="1"/>
    <xf numFmtId="1" fontId="12" fillId="6" borderId="3" xfId="0" applyNumberFormat="1" applyFont="1" applyFill="1" applyBorder="1"/>
    <xf numFmtId="0" fontId="12" fillId="6" borderId="3" xfId="0" applyFont="1" applyFill="1" applyBorder="1"/>
    <xf numFmtId="1" fontId="1" fillId="0" borderId="3" xfId="0" applyNumberFormat="1" applyFont="1" applyBorder="1"/>
    <xf numFmtId="9" fontId="1" fillId="0" borderId="3" xfId="0" applyNumberFormat="1" applyFont="1" applyBorder="1"/>
    <xf numFmtId="164" fontId="1" fillId="0" borderId="3" xfId="0" applyNumberFormat="1" applyFont="1" applyBorder="1"/>
    <xf numFmtId="0" fontId="18" fillId="4" borderId="1" xfId="0" applyFont="1" applyFill="1" applyBorder="1"/>
    <xf numFmtId="167" fontId="18" fillId="4" borderId="1" xfId="0" applyNumberFormat="1" applyFont="1" applyFill="1" applyBorder="1"/>
    <xf numFmtId="9" fontId="18" fillId="4" borderId="3" xfId="0" applyNumberFormat="1" applyFont="1" applyFill="1" applyBorder="1"/>
    <xf numFmtId="0" fontId="13" fillId="9" borderId="0" xfId="0" applyFont="1" applyFill="1"/>
    <xf numFmtId="0" fontId="19" fillId="9" borderId="3" xfId="0" applyFont="1" applyFill="1" applyBorder="1"/>
    <xf numFmtId="1" fontId="0" fillId="4" borderId="3" xfId="0" applyNumberFormat="1" applyFill="1" applyBorder="1"/>
    <xf numFmtId="9" fontId="0" fillId="4" borderId="0" xfId="0" applyNumberFormat="1" applyFill="1"/>
    <xf numFmtId="0" fontId="20" fillId="9" borderId="3" xfId="0" applyFont="1" applyFill="1" applyBorder="1" applyAlignment="1">
      <alignment horizontal="left"/>
    </xf>
    <xf numFmtId="0" fontId="21" fillId="10" borderId="3" xfId="0" applyFont="1" applyFill="1" applyBorder="1" applyAlignment="1">
      <alignment horizontal="left"/>
    </xf>
    <xf numFmtId="0" fontId="20" fillId="9" borderId="3" xfId="0" applyFont="1" applyFill="1" applyBorder="1"/>
    <xf numFmtId="0" fontId="21" fillId="10" borderId="3" xfId="0" applyFont="1" applyFill="1" applyBorder="1"/>
    <xf numFmtId="9" fontId="22" fillId="4" borderId="3" xfId="0" applyNumberFormat="1" applyFont="1" applyFill="1" applyBorder="1"/>
    <xf numFmtId="164" fontId="22" fillId="4" borderId="3" xfId="0" applyNumberFormat="1" applyFont="1" applyFill="1" applyBorder="1"/>
    <xf numFmtId="0" fontId="4" fillId="6" borderId="3" xfId="0" applyFont="1" applyFill="1" applyBorder="1"/>
    <xf numFmtId="9" fontId="4" fillId="6" borderId="3" xfId="0" applyNumberFormat="1" applyFont="1" applyFill="1" applyBorder="1" applyAlignment="1">
      <alignment horizontal="right"/>
    </xf>
    <xf numFmtId="9" fontId="4" fillId="6" borderId="3" xfId="0" applyNumberFormat="1" applyFont="1" applyFill="1" applyBorder="1"/>
    <xf numFmtId="10" fontId="0" fillId="4" borderId="0" xfId="0" applyNumberFormat="1" applyFill="1"/>
    <xf numFmtId="164" fontId="0" fillId="4" borderId="3" xfId="0" applyNumberFormat="1" applyFill="1" applyBorder="1"/>
    <xf numFmtId="0" fontId="21" fillId="10" borderId="0" xfId="0" applyFont="1" applyFill="1"/>
    <xf numFmtId="10" fontId="0" fillId="4" borderId="3" xfId="0" applyNumberFormat="1" applyFill="1" applyBorder="1"/>
    <xf numFmtId="164" fontId="0" fillId="4" borderId="0" xfId="0" applyNumberFormat="1" applyFill="1"/>
    <xf numFmtId="3" fontId="4" fillId="6" borderId="3" xfId="0" applyNumberFormat="1" applyFont="1" applyFill="1" applyBorder="1" applyAlignment="1">
      <alignment horizontal="right"/>
    </xf>
    <xf numFmtId="1" fontId="4" fillId="6" borderId="3" xfId="0" applyNumberFormat="1" applyFont="1" applyFill="1" applyBorder="1" applyAlignment="1">
      <alignment horizontal="right"/>
    </xf>
    <xf numFmtId="165" fontId="1" fillId="0" borderId="0" xfId="0" applyNumberFormat="1" applyFont="1"/>
    <xf numFmtId="165" fontId="21" fillId="10" borderId="3" xfId="0" applyNumberFormat="1" applyFont="1" applyFill="1" applyBorder="1"/>
    <xf numFmtId="165" fontId="0" fillId="4" borderId="3" xfId="0" applyNumberFormat="1" applyFill="1" applyBorder="1"/>
    <xf numFmtId="166" fontId="0" fillId="4" borderId="3" xfId="0" applyNumberFormat="1" applyFill="1" applyBorder="1"/>
    <xf numFmtId="166" fontId="0" fillId="4" borderId="0" xfId="0" applyNumberFormat="1" applyFill="1"/>
    <xf numFmtId="168" fontId="1" fillId="0" borderId="0" xfId="0" applyNumberFormat="1" applyFont="1"/>
    <xf numFmtId="165" fontId="4" fillId="6" borderId="3" xfId="0" applyNumberFormat="1" applyFont="1" applyFill="1" applyBorder="1" applyAlignment="1">
      <alignment horizontal="right"/>
    </xf>
    <xf numFmtId="165" fontId="21" fillId="10" borderId="3" xfId="0" applyNumberFormat="1" applyFont="1" applyFill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165" fontId="23" fillId="11" borderId="7" xfId="0" applyNumberFormat="1" applyFont="1" applyFill="1" applyBorder="1" applyAlignment="1">
      <alignment horizontal="center" vertical="center"/>
    </xf>
    <xf numFmtId="3" fontId="0" fillId="4" borderId="3" xfId="0" applyNumberFormat="1" applyFill="1" applyBorder="1"/>
    <xf numFmtId="0" fontId="3" fillId="0" borderId="8" xfId="0" applyFont="1" applyBorder="1"/>
    <xf numFmtId="0" fontId="3" fillId="0" borderId="5" xfId="0" applyFont="1" applyBorder="1"/>
    <xf numFmtId="169" fontId="1" fillId="0" borderId="0" xfId="0" applyNumberFormat="1" applyFont="1"/>
    <xf numFmtId="0" fontId="24" fillId="12" borderId="3" xfId="0" applyFont="1" applyFill="1" applyBorder="1"/>
    <xf numFmtId="1" fontId="24" fillId="12" borderId="9" xfId="0" applyNumberFormat="1" applyFont="1" applyFill="1" applyBorder="1"/>
    <xf numFmtId="165" fontId="24" fillId="12" borderId="9" xfId="0" applyNumberFormat="1" applyFont="1" applyFill="1" applyBorder="1"/>
    <xf numFmtId="0" fontId="4" fillId="0" borderId="5" xfId="0" applyFont="1" applyBorder="1"/>
    <xf numFmtId="9" fontId="4" fillId="0" borderId="6" xfId="0" applyNumberFormat="1" applyFont="1" applyBorder="1" applyAlignment="1">
      <alignment horizontal="right"/>
    </xf>
    <xf numFmtId="0" fontId="16" fillId="4" borderId="1" xfId="0" applyFont="1" applyFill="1" applyBorder="1"/>
    <xf numFmtId="9" fontId="16" fillId="4" borderId="1" xfId="0" applyNumberFormat="1" applyFont="1" applyFill="1" applyBorder="1"/>
    <xf numFmtId="9" fontId="24" fillId="0" borderId="9" xfId="0" applyNumberFormat="1" applyFont="1" applyBorder="1" applyAlignment="1">
      <alignment horizontal="right"/>
    </xf>
    <xf numFmtId="0" fontId="25" fillId="4" borderId="3" xfId="0" applyFont="1" applyFill="1" applyBorder="1"/>
    <xf numFmtId="1" fontId="25" fillId="4" borderId="3" xfId="0" applyNumberFormat="1" applyFont="1" applyFill="1" applyBorder="1"/>
    <xf numFmtId="9" fontId="25" fillId="4" borderId="3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Civil_Consutuction_Q1fy25!$D$9</c:f>
              <c:strCache>
                <c:ptCount val="1"/>
                <c:pt idx="0">
                  <c:v>Marketcap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69B9-4AE8-A251-8288492469B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69B9-4AE8-A251-8288492469B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5-69B9-4AE8-A251-8288492469B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69B9-4AE8-A251-8288492469B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9-69B9-4AE8-A251-8288492469B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B-69B9-4AE8-A251-8288492469B3}"/>
              </c:ext>
            </c:extLst>
          </c:dPt>
          <c:dPt>
            <c:idx val="6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D-69B9-4AE8-A251-8288492469B3}"/>
              </c:ext>
            </c:extLst>
          </c:dPt>
          <c:dPt>
            <c:idx val="7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F-69B9-4AE8-A251-8288492469B3}"/>
              </c:ext>
            </c:extLst>
          </c:dPt>
          <c:dPt>
            <c:idx val="8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11-69B9-4AE8-A251-8288492469B3}"/>
              </c:ext>
            </c:extLst>
          </c:dPt>
          <c:dPt>
            <c:idx val="9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3-69B9-4AE8-A251-8288492469B3}"/>
              </c:ext>
            </c:extLst>
          </c:dPt>
          <c:dPt>
            <c:idx val="10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15-69B9-4AE8-A251-8288492469B3}"/>
              </c:ext>
            </c:extLst>
          </c:dPt>
          <c:dPt>
            <c:idx val="11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17-69B9-4AE8-A251-8288492469B3}"/>
              </c:ext>
            </c:extLst>
          </c:dPt>
          <c:dPt>
            <c:idx val="12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19-69B9-4AE8-A251-8288492469B3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Civil_Consutuction_Q1fy25!$B$10:$B$22</c:f>
              <c:strCache>
                <c:ptCount val="13"/>
                <c:pt idx="0">
                  <c:v>LT</c:v>
                </c:pt>
                <c:pt idx="1">
                  <c:v>NCC</c:v>
                </c:pt>
                <c:pt idx="2">
                  <c:v>KPIL</c:v>
                </c:pt>
                <c:pt idx="3">
                  <c:v>KEC</c:v>
                </c:pt>
                <c:pt idx="4">
                  <c:v>RVNL</c:v>
                </c:pt>
                <c:pt idx="5">
                  <c:v>IRCON</c:v>
                </c:pt>
                <c:pt idx="6">
                  <c:v>PNCINFRA</c:v>
                </c:pt>
                <c:pt idx="7">
                  <c:v>NBCC</c:v>
                </c:pt>
                <c:pt idx="8">
                  <c:v>IRB</c:v>
                </c:pt>
                <c:pt idx="9">
                  <c:v>KNRCON</c:v>
                </c:pt>
                <c:pt idx="10">
                  <c:v>SWSOLAR</c:v>
                </c:pt>
                <c:pt idx="11">
                  <c:v>ENGINERSIN</c:v>
                </c:pt>
                <c:pt idx="12">
                  <c:v>RITES</c:v>
                </c:pt>
              </c:strCache>
            </c:strRef>
          </c:cat>
          <c:val>
            <c:numRef>
              <c:f>Civil_Consutuction_Q1fy25!$D$10:$D$22</c:f>
              <c:numCache>
                <c:formatCode>General</c:formatCode>
                <c:ptCount val="13"/>
                <c:pt idx="0">
                  <c:v>509330</c:v>
                </c:pt>
                <c:pt idx="1">
                  <c:v>20487</c:v>
                </c:pt>
                <c:pt idx="2">
                  <c:v>21233</c:v>
                </c:pt>
                <c:pt idx="3">
                  <c:v>22210</c:v>
                </c:pt>
                <c:pt idx="4">
                  <c:v>120274</c:v>
                </c:pt>
                <c:pt idx="5">
                  <c:v>24773</c:v>
                </c:pt>
                <c:pt idx="6">
                  <c:v>11756</c:v>
                </c:pt>
                <c:pt idx="7">
                  <c:v>31993</c:v>
                </c:pt>
                <c:pt idx="8">
                  <c:v>39688</c:v>
                </c:pt>
                <c:pt idx="9">
                  <c:v>9539</c:v>
                </c:pt>
                <c:pt idx="10">
                  <c:v>15569</c:v>
                </c:pt>
                <c:pt idx="11">
                  <c:v>12090</c:v>
                </c:pt>
                <c:pt idx="12">
                  <c:v>15717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69B9-4AE8-A251-828849246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sz="900" b="0" i="0">
              <a:solidFill>
                <a:schemeClr val="dk1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chemeClr val="lt1"/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Civil_Consutuction_Q1fy25!$E$9</c:f>
              <c:strCache>
                <c:ptCount val="1"/>
                <c:pt idx="0">
                  <c:v>SALES 2024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9189-4CAB-AC1B-04FDE453BB2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9189-4CAB-AC1B-04FDE453BB2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5-9189-4CAB-AC1B-04FDE453BB2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9189-4CAB-AC1B-04FDE453BB2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9-9189-4CAB-AC1B-04FDE453BB2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B-9189-4CAB-AC1B-04FDE453BB2E}"/>
              </c:ext>
            </c:extLst>
          </c:dPt>
          <c:dPt>
            <c:idx val="6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D-9189-4CAB-AC1B-04FDE453BB2E}"/>
              </c:ext>
            </c:extLst>
          </c:dPt>
          <c:dPt>
            <c:idx val="7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F-9189-4CAB-AC1B-04FDE453BB2E}"/>
              </c:ext>
            </c:extLst>
          </c:dPt>
          <c:dPt>
            <c:idx val="8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11-9189-4CAB-AC1B-04FDE453BB2E}"/>
              </c:ext>
            </c:extLst>
          </c:dPt>
          <c:dPt>
            <c:idx val="9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3-9189-4CAB-AC1B-04FDE453BB2E}"/>
              </c:ext>
            </c:extLst>
          </c:dPt>
          <c:dPt>
            <c:idx val="10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15-9189-4CAB-AC1B-04FDE453BB2E}"/>
              </c:ext>
            </c:extLst>
          </c:dPt>
          <c:dPt>
            <c:idx val="11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17-9189-4CAB-AC1B-04FDE453BB2E}"/>
              </c:ext>
            </c:extLst>
          </c:dPt>
          <c:dPt>
            <c:idx val="12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19-9189-4CAB-AC1B-04FDE453BB2E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Civil_Consutuction_Q1fy25!$B$10:$B$22</c:f>
              <c:strCache>
                <c:ptCount val="13"/>
                <c:pt idx="0">
                  <c:v>LT</c:v>
                </c:pt>
                <c:pt idx="1">
                  <c:v>NCC</c:v>
                </c:pt>
                <c:pt idx="2">
                  <c:v>KPIL</c:v>
                </c:pt>
                <c:pt idx="3">
                  <c:v>KEC</c:v>
                </c:pt>
                <c:pt idx="4">
                  <c:v>RVNL</c:v>
                </c:pt>
                <c:pt idx="5">
                  <c:v>IRCON</c:v>
                </c:pt>
                <c:pt idx="6">
                  <c:v>PNCINFRA</c:v>
                </c:pt>
                <c:pt idx="7">
                  <c:v>NBCC</c:v>
                </c:pt>
                <c:pt idx="8">
                  <c:v>IRB</c:v>
                </c:pt>
                <c:pt idx="9">
                  <c:v>KNRCON</c:v>
                </c:pt>
                <c:pt idx="10">
                  <c:v>SWSOLAR</c:v>
                </c:pt>
                <c:pt idx="11">
                  <c:v>ENGINERSIN</c:v>
                </c:pt>
                <c:pt idx="12">
                  <c:v>RITES</c:v>
                </c:pt>
              </c:strCache>
            </c:strRef>
          </c:cat>
          <c:val>
            <c:numRef>
              <c:f>Civil_Consutuction_Q1fy25!$E$10:$E$22</c:f>
              <c:numCache>
                <c:formatCode>General</c:formatCode>
                <c:ptCount val="13"/>
                <c:pt idx="0">
                  <c:v>221113</c:v>
                </c:pt>
                <c:pt idx="1">
                  <c:v>20845</c:v>
                </c:pt>
                <c:pt idx="2">
                  <c:v>19626</c:v>
                </c:pt>
                <c:pt idx="3">
                  <c:v>19914</c:v>
                </c:pt>
                <c:pt idx="4">
                  <c:v>21889</c:v>
                </c:pt>
                <c:pt idx="5">
                  <c:v>12331</c:v>
                </c:pt>
                <c:pt idx="6">
                  <c:v>8650</c:v>
                </c:pt>
                <c:pt idx="7">
                  <c:v>10328</c:v>
                </c:pt>
                <c:pt idx="8">
                  <c:v>7409</c:v>
                </c:pt>
                <c:pt idx="9">
                  <c:v>4429</c:v>
                </c:pt>
                <c:pt idx="10">
                  <c:v>3121</c:v>
                </c:pt>
                <c:pt idx="11">
                  <c:v>3281</c:v>
                </c:pt>
                <c:pt idx="12">
                  <c:v>2453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9189-4CAB-AC1B-04FDE453B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sz="900" b="0" i="0">
              <a:solidFill>
                <a:schemeClr val="dk1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chemeClr val="lt1"/>
    </a:solidFill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v>PROFIT 2024</c:v>
          </c:tx>
          <c:spPr>
            <a:solidFill>
              <a:srgbClr val="4472C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1" i="0">
                    <a:solidFill>
                      <a:srgbClr val="FFFFFF"/>
                    </a:solidFill>
                    <a:latin typeface="+mn-l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Civil_Consutuction_Q1fy25!$B$10:$B$22</c:f>
              <c:strCache>
                <c:ptCount val="13"/>
                <c:pt idx="0">
                  <c:v>LT</c:v>
                </c:pt>
                <c:pt idx="1">
                  <c:v>NCC</c:v>
                </c:pt>
                <c:pt idx="2">
                  <c:v>KPIL</c:v>
                </c:pt>
                <c:pt idx="3">
                  <c:v>KEC</c:v>
                </c:pt>
                <c:pt idx="4">
                  <c:v>RVNL</c:v>
                </c:pt>
                <c:pt idx="5">
                  <c:v>IRCON</c:v>
                </c:pt>
                <c:pt idx="6">
                  <c:v>PNCINFRA</c:v>
                </c:pt>
                <c:pt idx="7">
                  <c:v>NBCC</c:v>
                </c:pt>
                <c:pt idx="8">
                  <c:v>IRB</c:v>
                </c:pt>
                <c:pt idx="9">
                  <c:v>KNRCON</c:v>
                </c:pt>
                <c:pt idx="10">
                  <c:v>SWSOLAR</c:v>
                </c:pt>
                <c:pt idx="11">
                  <c:v>ENGINERSIN</c:v>
                </c:pt>
                <c:pt idx="12">
                  <c:v>RITES</c:v>
                </c:pt>
              </c:strCache>
            </c:strRef>
          </c:cat>
          <c:val>
            <c:numRef>
              <c:f>Civil_Consutuction_Q1fy25!$F$10:$F$22</c:f>
              <c:numCache>
                <c:formatCode>General</c:formatCode>
                <c:ptCount val="13"/>
                <c:pt idx="0">
                  <c:v>15570</c:v>
                </c:pt>
                <c:pt idx="1">
                  <c:v>740</c:v>
                </c:pt>
                <c:pt idx="2">
                  <c:v>516</c:v>
                </c:pt>
                <c:pt idx="3">
                  <c:v>347</c:v>
                </c:pt>
                <c:pt idx="4">
                  <c:v>1575</c:v>
                </c:pt>
                <c:pt idx="5">
                  <c:v>930</c:v>
                </c:pt>
                <c:pt idx="6">
                  <c:v>909</c:v>
                </c:pt>
                <c:pt idx="7">
                  <c:v>414</c:v>
                </c:pt>
                <c:pt idx="8">
                  <c:v>606</c:v>
                </c:pt>
                <c:pt idx="9">
                  <c:v>734</c:v>
                </c:pt>
                <c:pt idx="10">
                  <c:v>-210</c:v>
                </c:pt>
                <c:pt idx="11">
                  <c:v>445</c:v>
                </c:pt>
                <c:pt idx="12">
                  <c:v>495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E216-4CF2-9795-A02E5C1F6A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4286165"/>
        <c:axId val="1123668546"/>
      </c:barChart>
      <c:catAx>
        <c:axId val="106428616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chemeClr val="dk1"/>
                </a:solidFill>
                <a:latin typeface="+mn-lt"/>
              </a:defRPr>
            </a:pPr>
            <a:endParaRPr lang="en-US"/>
          </a:p>
        </c:txPr>
        <c:crossAx val="1123668546"/>
        <c:crosses val="autoZero"/>
        <c:auto val="1"/>
        <c:lblAlgn val="ctr"/>
        <c:lblOffset val="100"/>
        <c:noMultiLvlLbl val="1"/>
      </c:catAx>
      <c:valAx>
        <c:axId val="112366854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064286165"/>
        <c:crosses val="autoZero"/>
        <c:crossBetween val="between"/>
      </c:valAx>
    </c:plotArea>
    <c:plotVisOnly val="1"/>
    <c:dispBlanksAs val="zero"/>
    <c:showDLblsOverMax val="1"/>
  </c:chart>
  <c:spPr>
    <a:solidFill>
      <a:schemeClr val="lt1"/>
    </a:solidFill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v>Q1_SALES_GR</c:v>
          </c:tx>
          <c:spPr>
            <a:solidFill>
              <a:srgbClr val="4472C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solidFill>
                      <a:srgbClr val="FFFFFF"/>
                    </a:solidFill>
                    <a:latin typeface="+mn-l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Civil_Consutuction_Q1fy25!$B$29:$B$41</c:f>
              <c:strCache>
                <c:ptCount val="13"/>
                <c:pt idx="0">
                  <c:v>LT</c:v>
                </c:pt>
                <c:pt idx="1">
                  <c:v>NCC</c:v>
                </c:pt>
                <c:pt idx="2">
                  <c:v>KPIL</c:v>
                </c:pt>
                <c:pt idx="3">
                  <c:v>KEC</c:v>
                </c:pt>
                <c:pt idx="4">
                  <c:v>RVNL</c:v>
                </c:pt>
                <c:pt idx="5">
                  <c:v>IRCON</c:v>
                </c:pt>
                <c:pt idx="6">
                  <c:v>PNCINFRA</c:v>
                </c:pt>
                <c:pt idx="7">
                  <c:v>NBCC</c:v>
                </c:pt>
                <c:pt idx="8">
                  <c:v>IRB</c:v>
                </c:pt>
                <c:pt idx="9">
                  <c:v>KNRCON</c:v>
                </c:pt>
                <c:pt idx="10">
                  <c:v>SWSOLAR</c:v>
                </c:pt>
                <c:pt idx="11">
                  <c:v>ENGINERSIN</c:v>
                </c:pt>
                <c:pt idx="12">
                  <c:v>RITES</c:v>
                </c:pt>
              </c:strCache>
            </c:strRef>
          </c:cat>
          <c:val>
            <c:numRef>
              <c:f>Civil_Consutuction_Q1fy25!$C$29:$C$41</c:f>
              <c:numCache>
                <c:formatCode>0.0%</c:formatCode>
                <c:ptCount val="13"/>
                <c:pt idx="0">
                  <c:v>0.1512</c:v>
                </c:pt>
                <c:pt idx="1">
                  <c:v>0.2621</c:v>
                </c:pt>
                <c:pt idx="2">
                  <c:v>8.1600000000000006E-2</c:v>
                </c:pt>
                <c:pt idx="3">
                  <c:v>6.3200000000000006E-2</c:v>
                </c:pt>
                <c:pt idx="4">
                  <c:v>-0.26869999999999999</c:v>
                </c:pt>
                <c:pt idx="5">
                  <c:v>-0.17230000000000001</c:v>
                </c:pt>
                <c:pt idx="6">
                  <c:v>3.6299999999999999E-2</c:v>
                </c:pt>
                <c:pt idx="7">
                  <c:v>0.10249999999999999</c:v>
                </c:pt>
                <c:pt idx="8">
                  <c:v>0.13339999999999999</c:v>
                </c:pt>
                <c:pt idx="9">
                  <c:v>4.1000000000000003E-3</c:v>
                </c:pt>
                <c:pt idx="10">
                  <c:v>0.77669999999999995</c:v>
                </c:pt>
                <c:pt idx="11">
                  <c:v>-0.23719999999999999</c:v>
                </c:pt>
                <c:pt idx="12">
                  <c:v>-0.1066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16ED-44A8-A886-F5730FF6EE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2530881"/>
        <c:axId val="1315247057"/>
      </c:barChart>
      <c:catAx>
        <c:axId val="213253088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chemeClr val="lt1"/>
                </a:solidFill>
                <a:latin typeface="+mn-lt"/>
              </a:defRPr>
            </a:pPr>
            <a:endParaRPr lang="en-US"/>
          </a:p>
        </c:txPr>
        <c:crossAx val="1315247057"/>
        <c:crosses val="autoZero"/>
        <c:auto val="1"/>
        <c:lblAlgn val="ctr"/>
        <c:lblOffset val="100"/>
        <c:noMultiLvlLbl val="1"/>
      </c:catAx>
      <c:valAx>
        <c:axId val="131524705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chemeClr val="lt1"/>
                </a:solidFill>
                <a:latin typeface="+mn-lt"/>
              </a:defRPr>
            </a:pPr>
            <a:endParaRPr lang="en-US"/>
          </a:p>
        </c:txPr>
        <c:crossAx val="2132530881"/>
        <c:crosses val="autoZero"/>
        <c:crossBetween val="between"/>
      </c:valAx>
    </c:plotArea>
    <c:plotVisOnly val="1"/>
    <c:dispBlanksAs val="zero"/>
    <c:showDLblsOverMax val="1"/>
  </c:chart>
  <c:spPr>
    <a:solidFill>
      <a:schemeClr val="dk1"/>
    </a:solidFill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600" b="1" i="0">
                <a:solidFill>
                  <a:schemeClr val="lt1"/>
                </a:solidFill>
                <a:latin typeface="+mn-lt"/>
              </a:defRPr>
            </a:pPr>
            <a:r>
              <a:rPr lang="en-IN" sz="1600" b="1" i="0">
                <a:solidFill>
                  <a:schemeClr val="lt1"/>
                </a:solidFill>
                <a:latin typeface="+mn-lt"/>
              </a:rPr>
              <a:t>LONG TERM SALES GROWTH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5Y SALES GR</c:v>
          </c:tx>
          <c:spPr>
            <a:solidFill>
              <a:srgbClr val="4472C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solidFill>
                      <a:srgbClr val="FFFFFF"/>
                    </a:solidFill>
                    <a:latin typeface="+mn-l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Civil_Consutuction_Q1fy25!$B$29:$B$41</c:f>
              <c:strCache>
                <c:ptCount val="13"/>
                <c:pt idx="0">
                  <c:v>LT</c:v>
                </c:pt>
                <c:pt idx="1">
                  <c:v>NCC</c:v>
                </c:pt>
                <c:pt idx="2">
                  <c:v>KPIL</c:v>
                </c:pt>
                <c:pt idx="3">
                  <c:v>KEC</c:v>
                </c:pt>
                <c:pt idx="4">
                  <c:v>RVNL</c:v>
                </c:pt>
                <c:pt idx="5">
                  <c:v>IRCON</c:v>
                </c:pt>
                <c:pt idx="6">
                  <c:v>PNCINFRA</c:v>
                </c:pt>
                <c:pt idx="7">
                  <c:v>NBCC</c:v>
                </c:pt>
                <c:pt idx="8">
                  <c:v>IRB</c:v>
                </c:pt>
                <c:pt idx="9">
                  <c:v>KNRCON</c:v>
                </c:pt>
                <c:pt idx="10">
                  <c:v>SWSOLAR</c:v>
                </c:pt>
                <c:pt idx="11">
                  <c:v>ENGINERSIN</c:v>
                </c:pt>
                <c:pt idx="12">
                  <c:v>RITES</c:v>
                </c:pt>
              </c:strCache>
            </c:strRef>
          </c:cat>
          <c:val>
            <c:numRef>
              <c:f>Civil_Consutuction_Q1fy25!$D$29:$D$41</c:f>
              <c:numCache>
                <c:formatCode>0.0%</c:formatCode>
                <c:ptCount val="13"/>
                <c:pt idx="0">
                  <c:v>9.4100000000000003E-2</c:v>
                </c:pt>
                <c:pt idx="1">
                  <c:v>0.1008</c:v>
                </c:pt>
                <c:pt idx="2">
                  <c:v>0.12609999999999999</c:v>
                </c:pt>
                <c:pt idx="3">
                  <c:v>0.126</c:v>
                </c:pt>
                <c:pt idx="4">
                  <c:v>0.16800000000000001</c:v>
                </c:pt>
                <c:pt idx="5">
                  <c:v>0.20810000000000001</c:v>
                </c:pt>
                <c:pt idx="6">
                  <c:v>0.1804</c:v>
                </c:pt>
                <c:pt idx="7">
                  <c:v>1.04E-2</c:v>
                </c:pt>
                <c:pt idx="8">
                  <c:v>2.01E-2</c:v>
                </c:pt>
                <c:pt idx="9">
                  <c:v>0.15690000000000001</c:v>
                </c:pt>
                <c:pt idx="11">
                  <c:v>5.8000000000000003E-2</c:v>
                </c:pt>
                <c:pt idx="12">
                  <c:v>3.6900000000000002E-2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23D0-432E-BA44-F57F4BB544C8}"/>
            </c:ext>
          </c:extLst>
        </c:ser>
        <c:ser>
          <c:idx val="1"/>
          <c:order val="1"/>
          <c:tx>
            <c:v>10Y SALES GR</c:v>
          </c:tx>
          <c:spPr>
            <a:solidFill>
              <a:srgbClr val="ED7D31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solidFill>
                      <a:srgbClr val="FFFFFF"/>
                    </a:solidFill>
                    <a:latin typeface="+mn-l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Civil_Consutuction_Q1fy25!$B$29:$B$41</c:f>
              <c:strCache>
                <c:ptCount val="13"/>
                <c:pt idx="0">
                  <c:v>LT</c:v>
                </c:pt>
                <c:pt idx="1">
                  <c:v>NCC</c:v>
                </c:pt>
                <c:pt idx="2">
                  <c:v>KPIL</c:v>
                </c:pt>
                <c:pt idx="3">
                  <c:v>KEC</c:v>
                </c:pt>
                <c:pt idx="4">
                  <c:v>RVNL</c:v>
                </c:pt>
                <c:pt idx="5">
                  <c:v>IRCON</c:v>
                </c:pt>
                <c:pt idx="6">
                  <c:v>PNCINFRA</c:v>
                </c:pt>
                <c:pt idx="7">
                  <c:v>NBCC</c:v>
                </c:pt>
                <c:pt idx="8">
                  <c:v>IRB</c:v>
                </c:pt>
                <c:pt idx="9">
                  <c:v>KNRCON</c:v>
                </c:pt>
                <c:pt idx="10">
                  <c:v>SWSOLAR</c:v>
                </c:pt>
                <c:pt idx="11">
                  <c:v>ENGINERSIN</c:v>
                </c:pt>
                <c:pt idx="12">
                  <c:v>RITES</c:v>
                </c:pt>
              </c:strCache>
            </c:strRef>
          </c:cat>
          <c:val>
            <c:numRef>
              <c:f>Civil_Consutuction_Q1fy25!$E$29:$E$41</c:f>
              <c:numCache>
                <c:formatCode>0.0%</c:formatCode>
                <c:ptCount val="13"/>
                <c:pt idx="0">
                  <c:v>0.1002</c:v>
                </c:pt>
                <c:pt idx="1">
                  <c:v>0.12759999999999999</c:v>
                </c:pt>
                <c:pt idx="2">
                  <c:v>0.1072</c:v>
                </c:pt>
                <c:pt idx="3">
                  <c:v>0.1143</c:v>
                </c:pt>
                <c:pt idx="4">
                  <c:v>0.2427</c:v>
                </c:pt>
                <c:pt idx="5">
                  <c:v>0.11749999999999999</c:v>
                </c:pt>
                <c:pt idx="6">
                  <c:v>0.22339999999999999</c:v>
                </c:pt>
                <c:pt idx="7">
                  <c:v>9.8500000000000004E-2</c:v>
                </c:pt>
                <c:pt idx="8">
                  <c:v>7.0999999999999994E-2</c:v>
                </c:pt>
                <c:pt idx="9">
                  <c:v>0.1817</c:v>
                </c:pt>
                <c:pt idx="11">
                  <c:v>5.9200000000000003E-2</c:v>
                </c:pt>
                <c:pt idx="12">
                  <c:v>8.4000000000000005E-2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23D0-432E-BA44-F57F4BB544C8}"/>
            </c:ext>
          </c:extLst>
        </c:ser>
        <c:ser>
          <c:idx val="2"/>
          <c:order val="2"/>
          <c:tx>
            <c:v>15Y SALES GR</c:v>
          </c:tx>
          <c:spPr>
            <a:solidFill>
              <a:srgbClr val="A5A5A5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solidFill>
                      <a:srgbClr val="FFFFFF"/>
                    </a:solidFill>
                    <a:latin typeface="+mn-l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Civil_Consutuction_Q1fy25!$B$29:$B$41</c:f>
              <c:strCache>
                <c:ptCount val="13"/>
                <c:pt idx="0">
                  <c:v>LT</c:v>
                </c:pt>
                <c:pt idx="1">
                  <c:v>NCC</c:v>
                </c:pt>
                <c:pt idx="2">
                  <c:v>KPIL</c:v>
                </c:pt>
                <c:pt idx="3">
                  <c:v>KEC</c:v>
                </c:pt>
                <c:pt idx="4">
                  <c:v>RVNL</c:v>
                </c:pt>
                <c:pt idx="5">
                  <c:v>IRCON</c:v>
                </c:pt>
                <c:pt idx="6">
                  <c:v>PNCINFRA</c:v>
                </c:pt>
                <c:pt idx="7">
                  <c:v>NBCC</c:v>
                </c:pt>
                <c:pt idx="8">
                  <c:v>IRB</c:v>
                </c:pt>
                <c:pt idx="9">
                  <c:v>KNRCON</c:v>
                </c:pt>
                <c:pt idx="10">
                  <c:v>SWSOLAR</c:v>
                </c:pt>
                <c:pt idx="11">
                  <c:v>ENGINERSIN</c:v>
                </c:pt>
                <c:pt idx="12">
                  <c:v>RITES</c:v>
                </c:pt>
              </c:strCache>
            </c:strRef>
          </c:cat>
          <c:val>
            <c:numRef>
              <c:f>Civil_Consutuction_Q1fy25!$F$29:$F$41</c:f>
              <c:numCache>
                <c:formatCode>0.0%</c:formatCode>
                <c:ptCount val="13"/>
                <c:pt idx="0">
                  <c:v>0.12039999999999999</c:v>
                </c:pt>
                <c:pt idx="1">
                  <c:v>0.1031</c:v>
                </c:pt>
                <c:pt idx="2">
                  <c:v>0.1275</c:v>
                </c:pt>
                <c:pt idx="3">
                  <c:v>0.1244</c:v>
                </c:pt>
                <c:pt idx="4">
                  <c:v>0.18790000000000001</c:v>
                </c:pt>
                <c:pt idx="5">
                  <c:v>0.10780000000000001</c:v>
                </c:pt>
                <c:pt idx="8">
                  <c:v>0.14349999999999999</c:v>
                </c:pt>
                <c:pt idx="9">
                  <c:v>0.1368</c:v>
                </c:pt>
                <c:pt idx="11">
                  <c:v>5.1200000000000002E-2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23D0-432E-BA44-F57F4BB544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1849290"/>
        <c:axId val="119442678"/>
      </c:barChart>
      <c:catAx>
        <c:axId val="90184929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chemeClr val="lt1"/>
                </a:solidFill>
                <a:latin typeface="+mn-lt"/>
              </a:defRPr>
            </a:pPr>
            <a:endParaRPr lang="en-US"/>
          </a:p>
        </c:txPr>
        <c:crossAx val="119442678"/>
        <c:crosses val="autoZero"/>
        <c:auto val="1"/>
        <c:lblAlgn val="ctr"/>
        <c:lblOffset val="100"/>
        <c:noMultiLvlLbl val="1"/>
      </c:catAx>
      <c:valAx>
        <c:axId val="11944267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chemeClr val="lt1"/>
                </a:solidFill>
                <a:latin typeface="+mn-lt"/>
              </a:defRPr>
            </a:pPr>
            <a:endParaRPr lang="en-US"/>
          </a:p>
        </c:txPr>
        <c:crossAx val="901849290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chemeClr val="lt1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chemeClr val="dk1"/>
    </a:solidFill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600" b="1" i="0">
                <a:solidFill>
                  <a:schemeClr val="lt1"/>
                </a:solidFill>
                <a:latin typeface="+mn-lt"/>
              </a:defRPr>
            </a:pPr>
            <a:r>
              <a:rPr lang="en-IN" sz="1600" b="1" i="0">
                <a:solidFill>
                  <a:schemeClr val="lt1"/>
                </a:solidFill>
                <a:latin typeface="+mn-lt"/>
              </a:rPr>
              <a:t>PROFIT MARGIN%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Margin_Q1_25</c:v>
          </c:tx>
          <c:spPr>
            <a:solidFill>
              <a:srgbClr val="4472C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solidFill>
                      <a:srgbClr val="FFFFFF"/>
                    </a:solidFill>
                    <a:latin typeface="+mn-l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Civil_Consutuction_Q1fy25!$B$48:$B$62</c:f>
              <c:strCache>
                <c:ptCount val="15"/>
                <c:pt idx="0">
                  <c:v>LT</c:v>
                </c:pt>
                <c:pt idx="1">
                  <c:v>NCC</c:v>
                </c:pt>
                <c:pt idx="2">
                  <c:v>KPIL</c:v>
                </c:pt>
                <c:pt idx="3">
                  <c:v>KEC</c:v>
                </c:pt>
                <c:pt idx="4">
                  <c:v>RVNL</c:v>
                </c:pt>
                <c:pt idx="5">
                  <c:v>IRCON</c:v>
                </c:pt>
                <c:pt idx="6">
                  <c:v>PNCINFRA</c:v>
                </c:pt>
                <c:pt idx="7">
                  <c:v>NBCC</c:v>
                </c:pt>
                <c:pt idx="8">
                  <c:v>IRB</c:v>
                </c:pt>
                <c:pt idx="9">
                  <c:v>KNRCON</c:v>
                </c:pt>
                <c:pt idx="10">
                  <c:v>SWSOLAR</c:v>
                </c:pt>
                <c:pt idx="11">
                  <c:v>ENGINERSIN</c:v>
                </c:pt>
                <c:pt idx="12">
                  <c:v>RITES</c:v>
                </c:pt>
                <c:pt idx="14">
                  <c:v>TOTAL</c:v>
                </c:pt>
              </c:strCache>
            </c:strRef>
          </c:cat>
          <c:val>
            <c:numRef>
              <c:f>Civil_Consutuction_Q1fy25!$C$48:$C$62</c:f>
              <c:numCache>
                <c:formatCode>0.0%</c:formatCode>
                <c:ptCount val="15"/>
                <c:pt idx="0">
                  <c:v>6.25E-2</c:v>
                </c:pt>
                <c:pt idx="1">
                  <c:v>0.04</c:v>
                </c:pt>
                <c:pt idx="2">
                  <c:v>1.83E-2</c:v>
                </c:pt>
                <c:pt idx="3">
                  <c:v>1.95E-2</c:v>
                </c:pt>
                <c:pt idx="4">
                  <c:v>5.5E-2</c:v>
                </c:pt>
                <c:pt idx="5">
                  <c:v>9.7900000000000001E-2</c:v>
                </c:pt>
                <c:pt idx="6">
                  <c:v>0.26519999999999999</c:v>
                </c:pt>
                <c:pt idx="7">
                  <c:v>5.0500000000000003E-2</c:v>
                </c:pt>
                <c:pt idx="8">
                  <c:v>7.5600000000000001E-2</c:v>
                </c:pt>
                <c:pt idx="9">
                  <c:v>0.16850000000000001</c:v>
                </c:pt>
                <c:pt idx="10">
                  <c:v>4.4000000000000003E-3</c:v>
                </c:pt>
                <c:pt idx="11">
                  <c:v>0.1474</c:v>
                </c:pt>
                <c:pt idx="12">
                  <c:v>0.1852</c:v>
                </c:pt>
                <c:pt idx="14">
                  <c:v>9.4700000000000006E-2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F042-4174-B1B4-1F7FC761DBB7}"/>
            </c:ext>
          </c:extLst>
        </c:ser>
        <c:ser>
          <c:idx val="1"/>
          <c:order val="1"/>
          <c:tx>
            <c:v>Margin_Q1_24</c:v>
          </c:tx>
          <c:spPr>
            <a:solidFill>
              <a:srgbClr val="ED7D31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solidFill>
                      <a:srgbClr val="FFFFFF"/>
                    </a:solidFill>
                    <a:latin typeface="+mn-l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Civil_Consutuction_Q1fy25!$B$48:$B$62</c:f>
              <c:strCache>
                <c:ptCount val="15"/>
                <c:pt idx="0">
                  <c:v>LT</c:v>
                </c:pt>
                <c:pt idx="1">
                  <c:v>NCC</c:v>
                </c:pt>
                <c:pt idx="2">
                  <c:v>KPIL</c:v>
                </c:pt>
                <c:pt idx="3">
                  <c:v>KEC</c:v>
                </c:pt>
                <c:pt idx="4">
                  <c:v>RVNL</c:v>
                </c:pt>
                <c:pt idx="5">
                  <c:v>IRCON</c:v>
                </c:pt>
                <c:pt idx="6">
                  <c:v>PNCINFRA</c:v>
                </c:pt>
                <c:pt idx="7">
                  <c:v>NBCC</c:v>
                </c:pt>
                <c:pt idx="8">
                  <c:v>IRB</c:v>
                </c:pt>
                <c:pt idx="9">
                  <c:v>KNRCON</c:v>
                </c:pt>
                <c:pt idx="10">
                  <c:v>SWSOLAR</c:v>
                </c:pt>
                <c:pt idx="11">
                  <c:v>ENGINERSIN</c:v>
                </c:pt>
                <c:pt idx="12">
                  <c:v>RITES</c:v>
                </c:pt>
                <c:pt idx="14">
                  <c:v>TOTAL</c:v>
                </c:pt>
              </c:strCache>
            </c:strRef>
          </c:cat>
          <c:val>
            <c:numRef>
              <c:f>Civil_Consutuction_Q1fy25!$D$48:$D$62</c:f>
              <c:numCache>
                <c:formatCode>0.0%</c:formatCode>
                <c:ptCount val="15"/>
                <c:pt idx="0">
                  <c:v>6.4699999999999994E-2</c:v>
                </c:pt>
                <c:pt idx="1">
                  <c:v>4.2200000000000001E-2</c:v>
                </c:pt>
                <c:pt idx="2">
                  <c:v>2.6599999999999999E-2</c:v>
                </c:pt>
                <c:pt idx="3">
                  <c:v>9.9000000000000008E-3</c:v>
                </c:pt>
                <c:pt idx="4">
                  <c:v>6.1600000000000002E-2</c:v>
                </c:pt>
                <c:pt idx="5">
                  <c:v>6.7699999999999996E-2</c:v>
                </c:pt>
                <c:pt idx="6">
                  <c:v>8.6499999999999994E-2</c:v>
                </c:pt>
                <c:pt idx="7">
                  <c:v>4.0099999999999997E-2</c:v>
                </c:pt>
                <c:pt idx="8">
                  <c:v>8.2000000000000003E-2</c:v>
                </c:pt>
                <c:pt idx="9">
                  <c:v>0.1356</c:v>
                </c:pt>
                <c:pt idx="10">
                  <c:v>-0.1845</c:v>
                </c:pt>
                <c:pt idx="11">
                  <c:v>0.1699</c:v>
                </c:pt>
                <c:pt idx="12">
                  <c:v>0.22059999999999999</c:v>
                </c:pt>
                <c:pt idx="14">
                  <c:v>9.9500000000000005E-2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F042-4174-B1B4-1F7FC761DB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3297461"/>
        <c:axId val="2125761413"/>
      </c:barChart>
      <c:catAx>
        <c:axId val="168329746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chemeClr val="lt1"/>
                </a:solidFill>
                <a:latin typeface="+mn-lt"/>
              </a:defRPr>
            </a:pPr>
            <a:endParaRPr lang="en-US"/>
          </a:p>
        </c:txPr>
        <c:crossAx val="2125761413"/>
        <c:crosses val="autoZero"/>
        <c:auto val="1"/>
        <c:lblAlgn val="ctr"/>
        <c:lblOffset val="100"/>
        <c:noMultiLvlLbl val="1"/>
      </c:catAx>
      <c:valAx>
        <c:axId val="212576141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chemeClr val="lt1"/>
                </a:solidFill>
                <a:latin typeface="+mn-lt"/>
              </a:defRPr>
            </a:pPr>
            <a:endParaRPr lang="en-US"/>
          </a:p>
        </c:txPr>
        <c:crossAx val="1683297461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chemeClr val="lt1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chemeClr val="dk1"/>
    </a:solidFill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600" b="1" i="0">
                <a:solidFill>
                  <a:schemeClr val="lt1"/>
                </a:solidFill>
                <a:latin typeface="+mn-lt"/>
              </a:defRPr>
            </a:pPr>
            <a:r>
              <a:rPr lang="en-IN" sz="1600" b="1" i="0">
                <a:solidFill>
                  <a:schemeClr val="lt1"/>
                </a:solidFill>
                <a:latin typeface="+mn-lt"/>
              </a:rPr>
              <a:t>PROFIT MARGIN %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MARGIN 2024</c:v>
          </c:tx>
          <c:spPr>
            <a:solidFill>
              <a:srgbClr val="4472C4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Civil_Consutuction_Q1fy25!$B$48:$B$62</c:f>
              <c:strCache>
                <c:ptCount val="15"/>
                <c:pt idx="0">
                  <c:v>LT</c:v>
                </c:pt>
                <c:pt idx="1">
                  <c:v>NCC</c:v>
                </c:pt>
                <c:pt idx="2">
                  <c:v>KPIL</c:v>
                </c:pt>
                <c:pt idx="3">
                  <c:v>KEC</c:v>
                </c:pt>
                <c:pt idx="4">
                  <c:v>RVNL</c:v>
                </c:pt>
                <c:pt idx="5">
                  <c:v>IRCON</c:v>
                </c:pt>
                <c:pt idx="6">
                  <c:v>PNCINFRA</c:v>
                </c:pt>
                <c:pt idx="7">
                  <c:v>NBCC</c:v>
                </c:pt>
                <c:pt idx="8">
                  <c:v>IRB</c:v>
                </c:pt>
                <c:pt idx="9">
                  <c:v>KNRCON</c:v>
                </c:pt>
                <c:pt idx="10">
                  <c:v>SWSOLAR</c:v>
                </c:pt>
                <c:pt idx="11">
                  <c:v>ENGINERSIN</c:v>
                </c:pt>
                <c:pt idx="12">
                  <c:v>RITES</c:v>
                </c:pt>
                <c:pt idx="14">
                  <c:v>TOTAL</c:v>
                </c:pt>
              </c:strCache>
            </c:strRef>
          </c:cat>
          <c:val>
            <c:numRef>
              <c:f>Civil_Consutuction_Q1fy25!$E$48:$E$62</c:f>
              <c:numCache>
                <c:formatCode>0.0%</c:formatCode>
                <c:ptCount val="15"/>
                <c:pt idx="0">
                  <c:v>7.0400000000000004E-2</c:v>
                </c:pt>
                <c:pt idx="1">
                  <c:v>3.5499999999999997E-2</c:v>
                </c:pt>
                <c:pt idx="2">
                  <c:v>2.63E-2</c:v>
                </c:pt>
                <c:pt idx="3">
                  <c:v>1.7399999999999999E-2</c:v>
                </c:pt>
                <c:pt idx="4">
                  <c:v>7.1999999999999995E-2</c:v>
                </c:pt>
                <c:pt idx="5">
                  <c:v>7.5399999999999995E-2</c:v>
                </c:pt>
                <c:pt idx="6">
                  <c:v>0.1051</c:v>
                </c:pt>
                <c:pt idx="7">
                  <c:v>4.0099999999999997E-2</c:v>
                </c:pt>
                <c:pt idx="8">
                  <c:v>8.1799999999999998E-2</c:v>
                </c:pt>
                <c:pt idx="9">
                  <c:v>0.16569999999999999</c:v>
                </c:pt>
                <c:pt idx="10">
                  <c:v>-6.7299999999999999E-2</c:v>
                </c:pt>
                <c:pt idx="11">
                  <c:v>0.1356</c:v>
                </c:pt>
                <c:pt idx="12">
                  <c:v>0.20180000000000001</c:v>
                </c:pt>
                <c:pt idx="14">
                  <c:v>6.4899999999999999E-2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BB4A-420A-80B5-4432DF4DEC55}"/>
            </c:ext>
          </c:extLst>
        </c:ser>
        <c:ser>
          <c:idx val="1"/>
          <c:order val="1"/>
          <c:tx>
            <c:v>MARGIN 2023</c:v>
          </c:tx>
          <c:spPr>
            <a:solidFill>
              <a:srgbClr val="ED7D31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Civil_Consutuction_Q1fy25!$B$48:$B$62</c:f>
              <c:strCache>
                <c:ptCount val="15"/>
                <c:pt idx="0">
                  <c:v>LT</c:v>
                </c:pt>
                <c:pt idx="1">
                  <c:v>NCC</c:v>
                </c:pt>
                <c:pt idx="2">
                  <c:v>KPIL</c:v>
                </c:pt>
                <c:pt idx="3">
                  <c:v>KEC</c:v>
                </c:pt>
                <c:pt idx="4">
                  <c:v>RVNL</c:v>
                </c:pt>
                <c:pt idx="5">
                  <c:v>IRCON</c:v>
                </c:pt>
                <c:pt idx="6">
                  <c:v>PNCINFRA</c:v>
                </c:pt>
                <c:pt idx="7">
                  <c:v>NBCC</c:v>
                </c:pt>
                <c:pt idx="8">
                  <c:v>IRB</c:v>
                </c:pt>
                <c:pt idx="9">
                  <c:v>KNRCON</c:v>
                </c:pt>
                <c:pt idx="10">
                  <c:v>SWSOLAR</c:v>
                </c:pt>
                <c:pt idx="11">
                  <c:v>ENGINERSIN</c:v>
                </c:pt>
                <c:pt idx="12">
                  <c:v>RITES</c:v>
                </c:pt>
                <c:pt idx="14">
                  <c:v>TOTAL</c:v>
                </c:pt>
              </c:strCache>
            </c:strRef>
          </c:cat>
          <c:val>
            <c:numRef>
              <c:f>Civil_Consutuction_Q1fy25!$F$48:$F$62</c:f>
              <c:numCache>
                <c:formatCode>0.0%</c:formatCode>
                <c:ptCount val="15"/>
                <c:pt idx="0">
                  <c:v>6.8900000000000003E-2</c:v>
                </c:pt>
                <c:pt idx="1">
                  <c:v>4.1500000000000002E-2</c:v>
                </c:pt>
                <c:pt idx="2">
                  <c:v>2.6599999999999999E-2</c:v>
                </c:pt>
                <c:pt idx="3">
                  <c:v>1.0200000000000001E-2</c:v>
                </c:pt>
                <c:pt idx="4">
                  <c:v>6.6199999999999995E-2</c:v>
                </c:pt>
                <c:pt idx="5">
                  <c:v>7.3800000000000004E-2</c:v>
                </c:pt>
                <c:pt idx="6">
                  <c:v>8.2699999999999996E-2</c:v>
                </c:pt>
                <c:pt idx="7">
                  <c:v>3.1699999999999999E-2</c:v>
                </c:pt>
                <c:pt idx="8">
                  <c:v>0.1125</c:v>
                </c:pt>
                <c:pt idx="9">
                  <c:v>0.1081</c:v>
                </c:pt>
                <c:pt idx="10">
                  <c:v>-0.55220000000000002</c:v>
                </c:pt>
                <c:pt idx="11">
                  <c:v>0.10390000000000001</c:v>
                </c:pt>
                <c:pt idx="12">
                  <c:v>0.21729999999999999</c:v>
                </c:pt>
                <c:pt idx="14">
                  <c:v>5.9700000000000003E-2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BB4A-420A-80B5-4432DF4DEC55}"/>
            </c:ext>
          </c:extLst>
        </c:ser>
        <c:ser>
          <c:idx val="2"/>
          <c:order val="2"/>
          <c:tx>
            <c:v>MARGIN_19</c:v>
          </c:tx>
          <c:spPr>
            <a:solidFill>
              <a:srgbClr val="A5A5A5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Civil_Consutuction_Q1fy25!$B$48:$B$62</c:f>
              <c:strCache>
                <c:ptCount val="15"/>
                <c:pt idx="0">
                  <c:v>LT</c:v>
                </c:pt>
                <c:pt idx="1">
                  <c:v>NCC</c:v>
                </c:pt>
                <c:pt idx="2">
                  <c:v>KPIL</c:v>
                </c:pt>
                <c:pt idx="3">
                  <c:v>KEC</c:v>
                </c:pt>
                <c:pt idx="4">
                  <c:v>RVNL</c:v>
                </c:pt>
                <c:pt idx="5">
                  <c:v>IRCON</c:v>
                </c:pt>
                <c:pt idx="6">
                  <c:v>PNCINFRA</c:v>
                </c:pt>
                <c:pt idx="7">
                  <c:v>NBCC</c:v>
                </c:pt>
                <c:pt idx="8">
                  <c:v>IRB</c:v>
                </c:pt>
                <c:pt idx="9">
                  <c:v>KNRCON</c:v>
                </c:pt>
                <c:pt idx="10">
                  <c:v>SWSOLAR</c:v>
                </c:pt>
                <c:pt idx="11">
                  <c:v>ENGINERSIN</c:v>
                </c:pt>
                <c:pt idx="12">
                  <c:v>RITES</c:v>
                </c:pt>
                <c:pt idx="14">
                  <c:v>TOTAL</c:v>
                </c:pt>
              </c:strCache>
            </c:strRef>
          </c:cat>
          <c:val>
            <c:numRef>
              <c:f>Civil_Consutuction_Q1fy25!$G$48:$G$62</c:f>
              <c:numCache>
                <c:formatCode>0.0%</c:formatCode>
                <c:ptCount val="15"/>
                <c:pt idx="0">
                  <c:v>7.2599999999999998E-2</c:v>
                </c:pt>
                <c:pt idx="1">
                  <c:v>4.3999999999999997E-2</c:v>
                </c:pt>
                <c:pt idx="2">
                  <c:v>4.4900000000000002E-2</c:v>
                </c:pt>
                <c:pt idx="3">
                  <c:v>4.5100000000000001E-2</c:v>
                </c:pt>
                <c:pt idx="4">
                  <c:v>7.0000000000000007E-2</c:v>
                </c:pt>
                <c:pt idx="5">
                  <c:v>9.3899999999999997E-2</c:v>
                </c:pt>
                <c:pt idx="6">
                  <c:v>9.2999999999999999E-2</c:v>
                </c:pt>
                <c:pt idx="7">
                  <c:v>3.9899999999999998E-2</c:v>
                </c:pt>
                <c:pt idx="8">
                  <c:v>0.12670000000000001</c:v>
                </c:pt>
                <c:pt idx="9">
                  <c:v>0.1231</c:v>
                </c:pt>
                <c:pt idx="11">
                  <c:v>0.15029999999999999</c:v>
                </c:pt>
                <c:pt idx="12">
                  <c:v>0.2389</c:v>
                </c:pt>
                <c:pt idx="14">
                  <c:v>7.1999999999999995E-2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BB4A-420A-80B5-4432DF4DEC55}"/>
            </c:ext>
          </c:extLst>
        </c:ser>
        <c:ser>
          <c:idx val="3"/>
          <c:order val="3"/>
          <c:tx>
            <c:v>MARGIN_14</c:v>
          </c:tx>
          <c:spPr>
            <a:solidFill>
              <a:srgbClr val="FFC000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Civil_Consutuction_Q1fy25!$B$48:$B$62</c:f>
              <c:strCache>
                <c:ptCount val="15"/>
                <c:pt idx="0">
                  <c:v>LT</c:v>
                </c:pt>
                <c:pt idx="1">
                  <c:v>NCC</c:v>
                </c:pt>
                <c:pt idx="2">
                  <c:v>KPIL</c:v>
                </c:pt>
                <c:pt idx="3">
                  <c:v>KEC</c:v>
                </c:pt>
                <c:pt idx="4">
                  <c:v>RVNL</c:v>
                </c:pt>
                <c:pt idx="5">
                  <c:v>IRCON</c:v>
                </c:pt>
                <c:pt idx="6">
                  <c:v>PNCINFRA</c:v>
                </c:pt>
                <c:pt idx="7">
                  <c:v>NBCC</c:v>
                </c:pt>
                <c:pt idx="8">
                  <c:v>IRB</c:v>
                </c:pt>
                <c:pt idx="9">
                  <c:v>KNRCON</c:v>
                </c:pt>
                <c:pt idx="10">
                  <c:v>SWSOLAR</c:v>
                </c:pt>
                <c:pt idx="11">
                  <c:v>ENGINERSIN</c:v>
                </c:pt>
                <c:pt idx="12">
                  <c:v>RITES</c:v>
                </c:pt>
                <c:pt idx="14">
                  <c:v>TOTAL</c:v>
                </c:pt>
              </c:strCache>
            </c:strRef>
          </c:cat>
          <c:val>
            <c:numRef>
              <c:f>Civil_Consutuction_Q1fy25!$H$48:$H$62</c:f>
              <c:numCache>
                <c:formatCode>0.0%</c:formatCode>
                <c:ptCount val="15"/>
                <c:pt idx="0">
                  <c:v>5.7299999999999997E-2</c:v>
                </c:pt>
                <c:pt idx="1">
                  <c:v>6.4000000000000003E-3</c:v>
                </c:pt>
                <c:pt idx="2">
                  <c:v>1.7299999999999999E-2</c:v>
                </c:pt>
                <c:pt idx="3">
                  <c:v>1.2699999999999999E-2</c:v>
                </c:pt>
                <c:pt idx="4">
                  <c:v>6.3E-2</c:v>
                </c:pt>
                <c:pt idx="5">
                  <c:v>0.22489999999999999</c:v>
                </c:pt>
                <c:pt idx="6">
                  <c:v>6.08E-2</c:v>
                </c:pt>
                <c:pt idx="7">
                  <c:v>6.3600000000000004E-2</c:v>
                </c:pt>
                <c:pt idx="8">
                  <c:v>0.123</c:v>
                </c:pt>
                <c:pt idx="9">
                  <c:v>7.1900000000000006E-2</c:v>
                </c:pt>
                <c:pt idx="11">
                  <c:v>0.2611</c:v>
                </c:pt>
                <c:pt idx="12">
                  <c:v>4.3799999999999999E-2</c:v>
                </c:pt>
                <c:pt idx="14">
                  <c:v>6.08E-2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BB4A-420A-80B5-4432DF4DEC55}"/>
            </c:ext>
          </c:extLst>
        </c:ser>
        <c:ser>
          <c:idx val="4"/>
          <c:order val="4"/>
          <c:tx>
            <c:v>MARGIN_09</c:v>
          </c:tx>
          <c:spPr>
            <a:solidFill>
              <a:srgbClr val="5B9BD5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Civil_Consutuction_Q1fy25!$B$48:$B$62</c:f>
              <c:strCache>
                <c:ptCount val="15"/>
                <c:pt idx="0">
                  <c:v>LT</c:v>
                </c:pt>
                <c:pt idx="1">
                  <c:v>NCC</c:v>
                </c:pt>
                <c:pt idx="2">
                  <c:v>KPIL</c:v>
                </c:pt>
                <c:pt idx="3">
                  <c:v>KEC</c:v>
                </c:pt>
                <c:pt idx="4">
                  <c:v>RVNL</c:v>
                </c:pt>
                <c:pt idx="5">
                  <c:v>IRCON</c:v>
                </c:pt>
                <c:pt idx="6">
                  <c:v>PNCINFRA</c:v>
                </c:pt>
                <c:pt idx="7">
                  <c:v>NBCC</c:v>
                </c:pt>
                <c:pt idx="8">
                  <c:v>IRB</c:v>
                </c:pt>
                <c:pt idx="9">
                  <c:v>KNRCON</c:v>
                </c:pt>
                <c:pt idx="10">
                  <c:v>SWSOLAR</c:v>
                </c:pt>
                <c:pt idx="11">
                  <c:v>ENGINERSIN</c:v>
                </c:pt>
                <c:pt idx="12">
                  <c:v>RITES</c:v>
                </c:pt>
                <c:pt idx="14">
                  <c:v>TOTAL</c:v>
                </c:pt>
              </c:strCache>
            </c:strRef>
          </c:cat>
          <c:val>
            <c:numRef>
              <c:f>Civil_Consutuction_Q1fy25!$I$48:$I$62</c:f>
              <c:numCache>
                <c:formatCode>0.0%</c:formatCode>
                <c:ptCount val="15"/>
                <c:pt idx="0">
                  <c:v>7.2999999999999995E-2</c:v>
                </c:pt>
                <c:pt idx="1">
                  <c:v>3.8699999999999998E-2</c:v>
                </c:pt>
                <c:pt idx="2">
                  <c:v>3.39E-2</c:v>
                </c:pt>
                <c:pt idx="3">
                  <c:v>3.4099999999999998E-2</c:v>
                </c:pt>
                <c:pt idx="4">
                  <c:v>2.4199999999999999E-2</c:v>
                </c:pt>
                <c:pt idx="5">
                  <c:v>5.28E-2</c:v>
                </c:pt>
                <c:pt idx="8">
                  <c:v>0.17760000000000001</c:v>
                </c:pt>
                <c:pt idx="11">
                  <c:v>0.22620000000000001</c:v>
                </c:pt>
                <c:pt idx="14">
                  <c:v>7.5999999999999998E-2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BB4A-420A-80B5-4432DF4DE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9213280"/>
        <c:axId val="186283582"/>
      </c:barChart>
      <c:catAx>
        <c:axId val="1349213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chemeClr val="lt1"/>
                </a:solidFill>
                <a:latin typeface="+mn-lt"/>
              </a:defRPr>
            </a:pPr>
            <a:endParaRPr lang="en-US"/>
          </a:p>
        </c:txPr>
        <c:crossAx val="186283582"/>
        <c:crosses val="autoZero"/>
        <c:auto val="1"/>
        <c:lblAlgn val="ctr"/>
        <c:lblOffset val="100"/>
        <c:noMultiLvlLbl val="1"/>
      </c:catAx>
      <c:valAx>
        <c:axId val="18628358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chemeClr val="lt1"/>
                </a:solidFill>
                <a:latin typeface="+mn-lt"/>
              </a:defRPr>
            </a:pPr>
            <a:endParaRPr lang="en-US"/>
          </a:p>
        </c:txPr>
        <c:crossAx val="1349213280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chemeClr val="lt1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chemeClr val="dk1"/>
    </a:solidFill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600" b="1" i="0">
                <a:solidFill>
                  <a:schemeClr val="lt1"/>
                </a:solidFill>
                <a:latin typeface="+mn-lt"/>
              </a:defRPr>
            </a:pPr>
            <a:r>
              <a:rPr lang="en-IN" sz="1600" b="1" i="0">
                <a:solidFill>
                  <a:schemeClr val="lt1"/>
                </a:solidFill>
                <a:latin typeface="+mn-lt"/>
              </a:rPr>
              <a:t>LEVERAGE RATIO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D2E</c:v>
          </c:tx>
          <c:spPr>
            <a:solidFill>
              <a:srgbClr val="4472C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solidFill>
                      <a:srgbClr val="FFFFFF"/>
                    </a:solidFill>
                    <a:latin typeface="+mn-l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Civil_Consutuction_Q1fy25!$B$67:$B$81</c:f>
              <c:strCache>
                <c:ptCount val="15"/>
                <c:pt idx="0">
                  <c:v>LT</c:v>
                </c:pt>
                <c:pt idx="1">
                  <c:v>NCC</c:v>
                </c:pt>
                <c:pt idx="2">
                  <c:v>KPIL</c:v>
                </c:pt>
                <c:pt idx="3">
                  <c:v>KEC</c:v>
                </c:pt>
                <c:pt idx="4">
                  <c:v>RVNL</c:v>
                </c:pt>
                <c:pt idx="5">
                  <c:v>IRCON</c:v>
                </c:pt>
                <c:pt idx="6">
                  <c:v>PNCINFRA</c:v>
                </c:pt>
                <c:pt idx="7">
                  <c:v>NBCC</c:v>
                </c:pt>
                <c:pt idx="8">
                  <c:v>IRB</c:v>
                </c:pt>
                <c:pt idx="9">
                  <c:v>KNRCON</c:v>
                </c:pt>
                <c:pt idx="10">
                  <c:v>SWSOLAR</c:v>
                </c:pt>
                <c:pt idx="11">
                  <c:v>ENGINERSIN</c:v>
                </c:pt>
                <c:pt idx="12">
                  <c:v>RITES</c:v>
                </c:pt>
                <c:pt idx="14">
                  <c:v>TOTAL</c:v>
                </c:pt>
              </c:strCache>
            </c:strRef>
          </c:cat>
          <c:val>
            <c:numRef>
              <c:f>Civil_Consutuction_Q1fy25!$E$67:$E$81</c:f>
              <c:numCache>
                <c:formatCode>General</c:formatCode>
                <c:ptCount val="15"/>
                <c:pt idx="0">
                  <c:v>0.26</c:v>
                </c:pt>
                <c:pt idx="1">
                  <c:v>0.15</c:v>
                </c:pt>
                <c:pt idx="2">
                  <c:v>0.76</c:v>
                </c:pt>
                <c:pt idx="3">
                  <c:v>0.93</c:v>
                </c:pt>
                <c:pt idx="4">
                  <c:v>0.68</c:v>
                </c:pt>
                <c:pt idx="5">
                  <c:v>0.44</c:v>
                </c:pt>
                <c:pt idx="6">
                  <c:v>1.55</c:v>
                </c:pt>
                <c:pt idx="7">
                  <c:v>0</c:v>
                </c:pt>
                <c:pt idx="8">
                  <c:v>1.36</c:v>
                </c:pt>
                <c:pt idx="9">
                  <c:v>0.35</c:v>
                </c:pt>
                <c:pt idx="10">
                  <c:v>0.49</c:v>
                </c:pt>
                <c:pt idx="11">
                  <c:v>0</c:v>
                </c:pt>
                <c:pt idx="12">
                  <c:v>0</c:v>
                </c:pt>
                <c:pt idx="14">
                  <c:v>0.44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9BE8-4B22-AC04-7A0D0ACE0D23}"/>
            </c:ext>
          </c:extLst>
        </c:ser>
        <c:ser>
          <c:idx val="1"/>
          <c:order val="1"/>
          <c:tx>
            <c:v>DEBT RATIO</c:v>
          </c:tx>
          <c:spPr>
            <a:solidFill>
              <a:srgbClr val="ED7D31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solidFill>
                      <a:srgbClr val="FFFFFF"/>
                    </a:solidFill>
                    <a:latin typeface="+mn-l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Civil_Consutuction_Q1fy25!$B$67:$B$81</c:f>
              <c:strCache>
                <c:ptCount val="15"/>
                <c:pt idx="0">
                  <c:v>LT</c:v>
                </c:pt>
                <c:pt idx="1">
                  <c:v>NCC</c:v>
                </c:pt>
                <c:pt idx="2">
                  <c:v>KPIL</c:v>
                </c:pt>
                <c:pt idx="3">
                  <c:v>KEC</c:v>
                </c:pt>
                <c:pt idx="4">
                  <c:v>RVNL</c:v>
                </c:pt>
                <c:pt idx="5">
                  <c:v>IRCON</c:v>
                </c:pt>
                <c:pt idx="6">
                  <c:v>PNCINFRA</c:v>
                </c:pt>
                <c:pt idx="7">
                  <c:v>NBCC</c:v>
                </c:pt>
                <c:pt idx="8">
                  <c:v>IRB</c:v>
                </c:pt>
                <c:pt idx="9">
                  <c:v>KNRCON</c:v>
                </c:pt>
                <c:pt idx="10">
                  <c:v>SWSOLAR</c:v>
                </c:pt>
                <c:pt idx="11">
                  <c:v>ENGINERSIN</c:v>
                </c:pt>
                <c:pt idx="12">
                  <c:v>RITES</c:v>
                </c:pt>
                <c:pt idx="14">
                  <c:v>TOTAL</c:v>
                </c:pt>
              </c:strCache>
            </c:strRef>
          </c:cat>
          <c:val>
            <c:numRef>
              <c:f>Civil_Consutuction_Q1fy25!$F$67:$F$81</c:f>
              <c:numCache>
                <c:formatCode>General</c:formatCode>
                <c:ptCount val="15"/>
                <c:pt idx="0">
                  <c:v>0.63</c:v>
                </c:pt>
                <c:pt idx="1">
                  <c:v>0.62</c:v>
                </c:pt>
                <c:pt idx="2">
                  <c:v>0.77</c:v>
                </c:pt>
                <c:pt idx="3">
                  <c:v>0.78</c:v>
                </c:pt>
                <c:pt idx="4">
                  <c:v>0.55000000000000004</c:v>
                </c:pt>
                <c:pt idx="5">
                  <c:v>0.66</c:v>
                </c:pt>
                <c:pt idx="6">
                  <c:v>0.67</c:v>
                </c:pt>
                <c:pt idx="7">
                  <c:v>0.81</c:v>
                </c:pt>
                <c:pt idx="8">
                  <c:v>0.69</c:v>
                </c:pt>
                <c:pt idx="9">
                  <c:v>0.4</c:v>
                </c:pt>
                <c:pt idx="10">
                  <c:v>0.78</c:v>
                </c:pt>
                <c:pt idx="11">
                  <c:v>0.52</c:v>
                </c:pt>
                <c:pt idx="12">
                  <c:v>0.52</c:v>
                </c:pt>
                <c:pt idx="14">
                  <c:v>0.66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9BE8-4B22-AC04-7A0D0ACE0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356734"/>
        <c:axId val="1281247785"/>
      </c:barChart>
      <c:catAx>
        <c:axId val="18735673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chemeClr val="lt1"/>
                </a:solidFill>
                <a:latin typeface="+mn-lt"/>
              </a:defRPr>
            </a:pPr>
            <a:endParaRPr lang="en-US"/>
          </a:p>
        </c:txPr>
        <c:crossAx val="1281247785"/>
        <c:crosses val="autoZero"/>
        <c:auto val="1"/>
        <c:lblAlgn val="ctr"/>
        <c:lblOffset val="100"/>
        <c:noMultiLvlLbl val="1"/>
      </c:catAx>
      <c:valAx>
        <c:axId val="128124778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chemeClr val="lt1"/>
                </a:solidFill>
                <a:latin typeface="+mn-lt"/>
              </a:defRPr>
            </a:pPr>
            <a:endParaRPr lang="en-US"/>
          </a:p>
        </c:txPr>
        <c:crossAx val="187356734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chemeClr val="lt1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chemeClr val="dk1"/>
    </a:solidFill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v>ICR</c:v>
          </c:tx>
          <c:spPr>
            <a:solidFill>
              <a:srgbClr val="4472C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solidFill>
                      <a:srgbClr val="FFFFFF"/>
                    </a:solidFill>
                    <a:latin typeface="+mn-l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Civil_Consutuction_Q1fy25!$B$67:$B$81</c:f>
              <c:strCache>
                <c:ptCount val="15"/>
                <c:pt idx="0">
                  <c:v>LT</c:v>
                </c:pt>
                <c:pt idx="1">
                  <c:v>NCC</c:v>
                </c:pt>
                <c:pt idx="2">
                  <c:v>KPIL</c:v>
                </c:pt>
                <c:pt idx="3">
                  <c:v>KEC</c:v>
                </c:pt>
                <c:pt idx="4">
                  <c:v>RVNL</c:v>
                </c:pt>
                <c:pt idx="5">
                  <c:v>IRCON</c:v>
                </c:pt>
                <c:pt idx="6">
                  <c:v>PNCINFRA</c:v>
                </c:pt>
                <c:pt idx="7">
                  <c:v>NBCC</c:v>
                </c:pt>
                <c:pt idx="8">
                  <c:v>IRB</c:v>
                </c:pt>
                <c:pt idx="9">
                  <c:v>KNRCON</c:v>
                </c:pt>
                <c:pt idx="10">
                  <c:v>SWSOLAR</c:v>
                </c:pt>
                <c:pt idx="11">
                  <c:v>ENGINERSIN</c:v>
                </c:pt>
                <c:pt idx="12">
                  <c:v>RITES</c:v>
                </c:pt>
                <c:pt idx="14">
                  <c:v>TOTAL</c:v>
                </c:pt>
              </c:strCache>
            </c:strRef>
          </c:cat>
          <c:val>
            <c:numRef>
              <c:f>Civil_Consutuction_Q1fy25!$G$67:$G$81</c:f>
              <c:numCache>
                <c:formatCode>0</c:formatCode>
                <c:ptCount val="15"/>
                <c:pt idx="0">
                  <c:v>5.6</c:v>
                </c:pt>
                <c:pt idx="1">
                  <c:v>2.6</c:v>
                </c:pt>
                <c:pt idx="2">
                  <c:v>2.2000000000000002</c:v>
                </c:pt>
                <c:pt idx="3">
                  <c:v>1.6</c:v>
                </c:pt>
                <c:pt idx="4">
                  <c:v>2.2999999999999998</c:v>
                </c:pt>
                <c:pt idx="5">
                  <c:v>5.6</c:v>
                </c:pt>
                <c:pt idx="6">
                  <c:v>4</c:v>
                </c:pt>
                <c:pt idx="7">
                  <c:v>403</c:v>
                </c:pt>
                <c:pt idx="8">
                  <c:v>2.9</c:v>
                </c:pt>
                <c:pt idx="9">
                  <c:v>5.5</c:v>
                </c:pt>
                <c:pt idx="10">
                  <c:v>0.2</c:v>
                </c:pt>
                <c:pt idx="11">
                  <c:v>87.3</c:v>
                </c:pt>
                <c:pt idx="12">
                  <c:v>116.8</c:v>
                </c:pt>
                <c:pt idx="14" formatCode="General">
                  <c:v>4.9000000000000004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A914-4BF1-860A-002802E43A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4132555"/>
        <c:axId val="1245415859"/>
      </c:barChart>
      <c:catAx>
        <c:axId val="51413255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chemeClr val="lt1"/>
                </a:solidFill>
                <a:latin typeface="+mn-lt"/>
              </a:defRPr>
            </a:pPr>
            <a:endParaRPr lang="en-US"/>
          </a:p>
        </c:txPr>
        <c:crossAx val="1245415859"/>
        <c:crosses val="autoZero"/>
        <c:auto val="1"/>
        <c:lblAlgn val="ctr"/>
        <c:lblOffset val="100"/>
        <c:noMultiLvlLbl val="1"/>
      </c:catAx>
      <c:valAx>
        <c:axId val="124541585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chemeClr val="lt1"/>
                </a:solidFill>
                <a:latin typeface="+mn-lt"/>
              </a:defRPr>
            </a:pPr>
            <a:endParaRPr lang="en-US"/>
          </a:p>
        </c:txPr>
        <c:crossAx val="514132555"/>
        <c:crosses val="autoZero"/>
        <c:crossBetween val="between"/>
      </c:valAx>
    </c:plotArea>
    <c:plotVisOnly val="1"/>
    <c:dispBlanksAs val="zero"/>
    <c:showDLblsOverMax val="1"/>
  </c:chart>
  <c:spPr>
    <a:solidFill>
      <a:schemeClr val="dk1"/>
    </a:solidFill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v>CURRENT RATIO</c:v>
          </c:tx>
          <c:spPr>
            <a:solidFill>
              <a:srgbClr val="4472C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solidFill>
                      <a:srgbClr val="FFFFFF"/>
                    </a:solidFill>
                    <a:latin typeface="+mn-l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Civil_Consutuction_Q1fy25!$B$86:$B$98</c:f>
              <c:strCache>
                <c:ptCount val="13"/>
                <c:pt idx="0">
                  <c:v>LT</c:v>
                </c:pt>
                <c:pt idx="1">
                  <c:v>NCC</c:v>
                </c:pt>
                <c:pt idx="2">
                  <c:v>KPIL</c:v>
                </c:pt>
                <c:pt idx="3">
                  <c:v>KEC</c:v>
                </c:pt>
                <c:pt idx="4">
                  <c:v>RVNL</c:v>
                </c:pt>
                <c:pt idx="5">
                  <c:v>IRCON</c:v>
                </c:pt>
                <c:pt idx="6">
                  <c:v>PNCINFRA</c:v>
                </c:pt>
                <c:pt idx="7">
                  <c:v>NBCC</c:v>
                </c:pt>
                <c:pt idx="8">
                  <c:v>IRB</c:v>
                </c:pt>
                <c:pt idx="9">
                  <c:v>KNRCON</c:v>
                </c:pt>
                <c:pt idx="10">
                  <c:v>SWSOLAR</c:v>
                </c:pt>
                <c:pt idx="11">
                  <c:v>ENGINERSIN</c:v>
                </c:pt>
                <c:pt idx="12">
                  <c:v>RITES</c:v>
                </c:pt>
              </c:strCache>
            </c:strRef>
          </c:cat>
          <c:val>
            <c:numRef>
              <c:f>Civil_Consutuction_Q1fy25!$C$86:$C$98</c:f>
              <c:numCache>
                <c:formatCode>0.0</c:formatCode>
                <c:ptCount val="13"/>
                <c:pt idx="0">
                  <c:v>1.26</c:v>
                </c:pt>
                <c:pt idx="1">
                  <c:v>1.34</c:v>
                </c:pt>
                <c:pt idx="2">
                  <c:v>1.24</c:v>
                </c:pt>
                <c:pt idx="3">
                  <c:v>1.1100000000000001</c:v>
                </c:pt>
                <c:pt idx="4">
                  <c:v>2.13</c:v>
                </c:pt>
                <c:pt idx="5">
                  <c:v>1.68</c:v>
                </c:pt>
                <c:pt idx="6">
                  <c:v>2.08</c:v>
                </c:pt>
                <c:pt idx="7">
                  <c:v>1.17</c:v>
                </c:pt>
                <c:pt idx="8">
                  <c:v>1.24</c:v>
                </c:pt>
                <c:pt idx="9">
                  <c:v>2.2599999999999998</c:v>
                </c:pt>
                <c:pt idx="10">
                  <c:v>1.35</c:v>
                </c:pt>
                <c:pt idx="11">
                  <c:v>1.1000000000000001</c:v>
                </c:pt>
                <c:pt idx="12">
                  <c:v>1.65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B208-4C9D-99A3-9A0E55B402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0609982"/>
        <c:axId val="270033690"/>
      </c:barChart>
      <c:catAx>
        <c:axId val="156060998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chemeClr val="lt1"/>
                </a:solidFill>
                <a:latin typeface="+mn-lt"/>
              </a:defRPr>
            </a:pPr>
            <a:endParaRPr lang="en-US"/>
          </a:p>
        </c:txPr>
        <c:crossAx val="270033690"/>
        <c:crosses val="autoZero"/>
        <c:auto val="1"/>
        <c:lblAlgn val="ctr"/>
        <c:lblOffset val="100"/>
        <c:noMultiLvlLbl val="1"/>
      </c:catAx>
      <c:valAx>
        <c:axId val="27003369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chemeClr val="lt1"/>
                </a:solidFill>
                <a:latin typeface="+mn-lt"/>
              </a:defRPr>
            </a:pPr>
            <a:endParaRPr lang="en-US"/>
          </a:p>
        </c:txPr>
        <c:crossAx val="1560609982"/>
        <c:crosses val="autoZero"/>
        <c:crossBetween val="between"/>
      </c:valAx>
    </c:plotArea>
    <c:plotVisOnly val="1"/>
    <c:dispBlanksAs val="zero"/>
    <c:showDLblsOverMax val="1"/>
  </c:chart>
  <c:spPr>
    <a:solidFill>
      <a:schemeClr val="dk1"/>
    </a:solidFill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v>TRADE RATIO days</c:v>
          </c:tx>
          <c:spPr>
            <a:solidFill>
              <a:srgbClr val="4472C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solidFill>
                      <a:srgbClr val="FFFFFF"/>
                    </a:solidFill>
                    <a:latin typeface="+mn-l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Civil_Consutuction_Q1fy25!$B$86:$B$100</c:f>
              <c:strCache>
                <c:ptCount val="15"/>
                <c:pt idx="0">
                  <c:v>LT</c:v>
                </c:pt>
                <c:pt idx="1">
                  <c:v>NCC</c:v>
                </c:pt>
                <c:pt idx="2">
                  <c:v>KPIL</c:v>
                </c:pt>
                <c:pt idx="3">
                  <c:v>KEC</c:v>
                </c:pt>
                <c:pt idx="4">
                  <c:v>RVNL</c:v>
                </c:pt>
                <c:pt idx="5">
                  <c:v>IRCON</c:v>
                </c:pt>
                <c:pt idx="6">
                  <c:v>PNCINFRA</c:v>
                </c:pt>
                <c:pt idx="7">
                  <c:v>NBCC</c:v>
                </c:pt>
                <c:pt idx="8">
                  <c:v>IRB</c:v>
                </c:pt>
                <c:pt idx="9">
                  <c:v>KNRCON</c:v>
                </c:pt>
                <c:pt idx="10">
                  <c:v>SWSOLAR</c:v>
                </c:pt>
                <c:pt idx="11">
                  <c:v>ENGINERSIN</c:v>
                </c:pt>
                <c:pt idx="12">
                  <c:v>RITES</c:v>
                </c:pt>
                <c:pt idx="14">
                  <c:v>TOTAL</c:v>
                </c:pt>
              </c:strCache>
            </c:strRef>
          </c:cat>
          <c:val>
            <c:numRef>
              <c:f>Civil_Consutuction_Q1fy25!$D$86:$D$100</c:f>
              <c:numCache>
                <c:formatCode>0</c:formatCode>
                <c:ptCount val="15"/>
                <c:pt idx="0">
                  <c:v>61.01</c:v>
                </c:pt>
                <c:pt idx="1">
                  <c:v>54.58</c:v>
                </c:pt>
                <c:pt idx="2">
                  <c:v>107.96</c:v>
                </c:pt>
                <c:pt idx="3">
                  <c:v>75.83</c:v>
                </c:pt>
                <c:pt idx="4">
                  <c:v>25.39</c:v>
                </c:pt>
                <c:pt idx="5">
                  <c:v>23.77</c:v>
                </c:pt>
                <c:pt idx="6">
                  <c:v>84.55</c:v>
                </c:pt>
                <c:pt idx="7">
                  <c:v>102.52</c:v>
                </c:pt>
                <c:pt idx="8">
                  <c:v>37.340000000000003</c:v>
                </c:pt>
                <c:pt idx="9">
                  <c:v>55.55</c:v>
                </c:pt>
                <c:pt idx="10">
                  <c:v>69.7</c:v>
                </c:pt>
                <c:pt idx="11">
                  <c:v>37.159999999999997</c:v>
                </c:pt>
                <c:pt idx="12">
                  <c:v>86.88</c:v>
                </c:pt>
                <c:pt idx="14" formatCode="General">
                  <c:v>62.51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1674-4EA2-84DE-4BC4190C1B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6354317"/>
        <c:axId val="414233328"/>
      </c:barChart>
      <c:catAx>
        <c:axId val="35635431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chemeClr val="lt1"/>
                </a:solidFill>
                <a:latin typeface="+mn-lt"/>
              </a:defRPr>
            </a:pPr>
            <a:endParaRPr lang="en-US"/>
          </a:p>
        </c:txPr>
        <c:crossAx val="414233328"/>
        <c:crosses val="autoZero"/>
        <c:auto val="1"/>
        <c:lblAlgn val="ctr"/>
        <c:lblOffset val="100"/>
        <c:noMultiLvlLbl val="1"/>
      </c:catAx>
      <c:valAx>
        <c:axId val="41423332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chemeClr val="lt1"/>
                </a:solidFill>
                <a:latin typeface="+mn-lt"/>
              </a:defRPr>
            </a:pPr>
            <a:endParaRPr lang="en-US"/>
          </a:p>
        </c:txPr>
        <c:crossAx val="356354317"/>
        <c:crosses val="autoZero"/>
        <c:crossBetween val="between"/>
      </c:valAx>
    </c:plotArea>
    <c:plotVisOnly val="1"/>
    <c:dispBlanksAs val="zero"/>
    <c:showDLblsOverMax val="1"/>
  </c:chart>
  <c:spPr>
    <a:solidFill>
      <a:schemeClr val="dk1"/>
    </a:solidFill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v>ROE</c:v>
          </c:tx>
          <c:spPr>
            <a:solidFill>
              <a:srgbClr val="4472C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solidFill>
                      <a:srgbClr val="FFFFFF"/>
                    </a:solidFill>
                    <a:latin typeface="+mn-l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Civil_Consutuction_Q1fy25!$B$105:$B$119</c:f>
              <c:strCache>
                <c:ptCount val="15"/>
                <c:pt idx="0">
                  <c:v>LT</c:v>
                </c:pt>
                <c:pt idx="1">
                  <c:v>NCC</c:v>
                </c:pt>
                <c:pt idx="2">
                  <c:v>KPIL</c:v>
                </c:pt>
                <c:pt idx="3">
                  <c:v>KEC</c:v>
                </c:pt>
                <c:pt idx="4">
                  <c:v>RVNL</c:v>
                </c:pt>
                <c:pt idx="5">
                  <c:v>IRCON</c:v>
                </c:pt>
                <c:pt idx="6">
                  <c:v>PNCINFRA</c:v>
                </c:pt>
                <c:pt idx="7">
                  <c:v>NBCC</c:v>
                </c:pt>
                <c:pt idx="8">
                  <c:v>IRB</c:v>
                </c:pt>
                <c:pt idx="9">
                  <c:v>KNRCON</c:v>
                </c:pt>
                <c:pt idx="10">
                  <c:v>SWSOLAR</c:v>
                </c:pt>
                <c:pt idx="11">
                  <c:v>ENGINERSIN</c:v>
                </c:pt>
                <c:pt idx="12">
                  <c:v>RITES</c:v>
                </c:pt>
                <c:pt idx="14">
                  <c:v>TOTAL</c:v>
                </c:pt>
              </c:strCache>
            </c:strRef>
          </c:cat>
          <c:val>
            <c:numRef>
              <c:f>Civil_Consutuction_Q1fy25!$C$105:$C$119</c:f>
              <c:numCache>
                <c:formatCode>0.0%</c:formatCode>
                <c:ptCount val="15"/>
                <c:pt idx="0">
                  <c:v>0.2417</c:v>
                </c:pt>
                <c:pt idx="1">
                  <c:v>0.1114</c:v>
                </c:pt>
                <c:pt idx="2">
                  <c:v>0.1004</c:v>
                </c:pt>
                <c:pt idx="3">
                  <c:v>8.4699999999999998E-2</c:v>
                </c:pt>
                <c:pt idx="4">
                  <c:v>0.18010000000000001</c:v>
                </c:pt>
                <c:pt idx="5">
                  <c:v>0.15840000000000001</c:v>
                </c:pt>
                <c:pt idx="6">
                  <c:v>0.17530000000000001</c:v>
                </c:pt>
                <c:pt idx="7">
                  <c:v>0.18609999999999999</c:v>
                </c:pt>
                <c:pt idx="8">
                  <c:v>4.41E-2</c:v>
                </c:pt>
                <c:pt idx="9">
                  <c:v>0.20710000000000001</c:v>
                </c:pt>
                <c:pt idx="10">
                  <c:v>-0.2167</c:v>
                </c:pt>
                <c:pt idx="11">
                  <c:v>2.2200000000000001E-2</c:v>
                </c:pt>
                <c:pt idx="12">
                  <c:v>0.18970000000000001</c:v>
                </c:pt>
                <c:pt idx="14">
                  <c:v>0.16109999999999999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DE87-4155-837E-1454D06D03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1178322"/>
        <c:axId val="1850511889"/>
      </c:barChart>
      <c:catAx>
        <c:axId val="138117832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chemeClr val="lt1"/>
                </a:solidFill>
                <a:latin typeface="+mn-lt"/>
              </a:defRPr>
            </a:pPr>
            <a:endParaRPr lang="en-US"/>
          </a:p>
        </c:txPr>
        <c:crossAx val="1850511889"/>
        <c:crosses val="autoZero"/>
        <c:auto val="1"/>
        <c:lblAlgn val="ctr"/>
        <c:lblOffset val="100"/>
        <c:noMultiLvlLbl val="1"/>
      </c:catAx>
      <c:valAx>
        <c:axId val="185051188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chemeClr val="lt1"/>
                </a:solidFill>
                <a:latin typeface="+mn-lt"/>
              </a:defRPr>
            </a:pPr>
            <a:endParaRPr lang="en-US"/>
          </a:p>
        </c:txPr>
        <c:crossAx val="1381178322"/>
        <c:crosses val="autoZero"/>
        <c:crossBetween val="between"/>
      </c:valAx>
    </c:plotArea>
    <c:plotVisOnly val="1"/>
    <c:dispBlanksAs val="zero"/>
    <c:showDLblsOverMax val="1"/>
  </c:chart>
  <c:spPr>
    <a:solidFill>
      <a:schemeClr val="dk1"/>
    </a:solidFill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v>ROA</c:v>
          </c:tx>
          <c:spPr>
            <a:solidFill>
              <a:srgbClr val="4472C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solidFill>
                      <a:srgbClr val="FFFFFF"/>
                    </a:solidFill>
                    <a:latin typeface="+mn-l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Civil_Consutuction_Q1fy25!$B$105:$B$119</c:f>
              <c:strCache>
                <c:ptCount val="15"/>
                <c:pt idx="0">
                  <c:v>LT</c:v>
                </c:pt>
                <c:pt idx="1">
                  <c:v>NCC</c:v>
                </c:pt>
                <c:pt idx="2">
                  <c:v>KPIL</c:v>
                </c:pt>
                <c:pt idx="3">
                  <c:v>KEC</c:v>
                </c:pt>
                <c:pt idx="4">
                  <c:v>RVNL</c:v>
                </c:pt>
                <c:pt idx="5">
                  <c:v>IRCON</c:v>
                </c:pt>
                <c:pt idx="6">
                  <c:v>PNCINFRA</c:v>
                </c:pt>
                <c:pt idx="7">
                  <c:v>NBCC</c:v>
                </c:pt>
                <c:pt idx="8">
                  <c:v>IRB</c:v>
                </c:pt>
                <c:pt idx="9">
                  <c:v>KNRCON</c:v>
                </c:pt>
                <c:pt idx="10">
                  <c:v>SWSOLAR</c:v>
                </c:pt>
                <c:pt idx="11">
                  <c:v>ENGINERSIN</c:v>
                </c:pt>
                <c:pt idx="12">
                  <c:v>RITES</c:v>
                </c:pt>
                <c:pt idx="14">
                  <c:v>TOTAL</c:v>
                </c:pt>
              </c:strCache>
            </c:strRef>
          </c:cat>
          <c:val>
            <c:numRef>
              <c:f>Civil_Consutuction_Q1fy25!$D$105:$D$119</c:f>
              <c:numCache>
                <c:formatCode>0.0%</c:formatCode>
                <c:ptCount val="15"/>
                <c:pt idx="0">
                  <c:v>8.8800000000000004E-2</c:v>
                </c:pt>
                <c:pt idx="1">
                  <c:v>4.0899999999999999E-2</c:v>
                </c:pt>
                <c:pt idx="2">
                  <c:v>2.3400000000000001E-2</c:v>
                </c:pt>
                <c:pt idx="3">
                  <c:v>1.8200000000000001E-2</c:v>
                </c:pt>
                <c:pt idx="4">
                  <c:v>8.0299999999999996E-2</c:v>
                </c:pt>
                <c:pt idx="5">
                  <c:v>5.33E-2</c:v>
                </c:pt>
                <c:pt idx="6">
                  <c:v>5.8200000000000002E-2</c:v>
                </c:pt>
                <c:pt idx="7">
                  <c:v>3.2399999999999998E-2</c:v>
                </c:pt>
                <c:pt idx="8">
                  <c:v>1.35E-2</c:v>
                </c:pt>
                <c:pt idx="9">
                  <c:v>0.1265</c:v>
                </c:pt>
                <c:pt idx="10">
                  <c:v>-4.8800000000000003E-2</c:v>
                </c:pt>
                <c:pt idx="11">
                  <c:v>9.3799999999999994E-2</c:v>
                </c:pt>
                <c:pt idx="12">
                  <c:v>8.7400000000000005E-2</c:v>
                </c:pt>
                <c:pt idx="14">
                  <c:v>6.3200000000000006E-2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ED1D-40CE-A920-483C43EF0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775676"/>
        <c:axId val="1572568225"/>
      </c:barChart>
      <c:catAx>
        <c:axId val="2377756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chemeClr val="lt1"/>
                </a:solidFill>
                <a:latin typeface="+mn-lt"/>
              </a:defRPr>
            </a:pPr>
            <a:endParaRPr lang="en-US"/>
          </a:p>
        </c:txPr>
        <c:crossAx val="1572568225"/>
        <c:crosses val="autoZero"/>
        <c:auto val="1"/>
        <c:lblAlgn val="ctr"/>
        <c:lblOffset val="100"/>
        <c:noMultiLvlLbl val="1"/>
      </c:catAx>
      <c:valAx>
        <c:axId val="157256822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chemeClr val="lt1"/>
                </a:solidFill>
                <a:latin typeface="+mn-lt"/>
              </a:defRPr>
            </a:pPr>
            <a:endParaRPr lang="en-US"/>
          </a:p>
        </c:txPr>
        <c:crossAx val="237775676"/>
        <c:crosses val="autoZero"/>
        <c:crossBetween val="between"/>
      </c:valAx>
    </c:plotArea>
    <c:plotVisOnly val="1"/>
    <c:dispBlanksAs val="zero"/>
    <c:showDLblsOverMax val="1"/>
  </c:chart>
  <c:spPr>
    <a:solidFill>
      <a:schemeClr val="dk1"/>
    </a:solidFill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v>YIELD</c:v>
          </c:tx>
          <c:spPr>
            <a:solidFill>
              <a:srgbClr val="4472C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solidFill>
                      <a:srgbClr val="FFFFFF"/>
                    </a:solidFill>
                    <a:latin typeface="+mn-l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Civil_Consutuction_Q1fy25!$B$124:$B$138</c:f>
              <c:strCache>
                <c:ptCount val="15"/>
                <c:pt idx="0">
                  <c:v>LT</c:v>
                </c:pt>
                <c:pt idx="1">
                  <c:v>NCC</c:v>
                </c:pt>
                <c:pt idx="2">
                  <c:v>KPIL</c:v>
                </c:pt>
                <c:pt idx="3">
                  <c:v>KEC</c:v>
                </c:pt>
                <c:pt idx="4">
                  <c:v>RVNL</c:v>
                </c:pt>
                <c:pt idx="5">
                  <c:v>IRCON</c:v>
                </c:pt>
                <c:pt idx="6">
                  <c:v>PNCINFRA</c:v>
                </c:pt>
                <c:pt idx="7">
                  <c:v>NBCC</c:v>
                </c:pt>
                <c:pt idx="8">
                  <c:v>IRB</c:v>
                </c:pt>
                <c:pt idx="9">
                  <c:v>KNRCON</c:v>
                </c:pt>
                <c:pt idx="10">
                  <c:v>SWSOLAR</c:v>
                </c:pt>
                <c:pt idx="11">
                  <c:v>ENGINERSIN</c:v>
                </c:pt>
                <c:pt idx="12">
                  <c:v>RITES</c:v>
                </c:pt>
                <c:pt idx="14">
                  <c:v>TOTAL</c:v>
                </c:pt>
              </c:strCache>
            </c:strRef>
          </c:cat>
          <c:val>
            <c:numRef>
              <c:f>Civil_Consutuction_Q1fy25!$C$124:$C$138</c:f>
              <c:numCache>
                <c:formatCode>0.0%</c:formatCode>
                <c:ptCount val="15"/>
                <c:pt idx="0">
                  <c:v>2.6200000000000001E-2</c:v>
                </c:pt>
                <c:pt idx="1">
                  <c:v>3.6700000000000003E-2</c:v>
                </c:pt>
                <c:pt idx="2">
                  <c:v>0</c:v>
                </c:pt>
                <c:pt idx="3">
                  <c:v>1.7500000000000002E-2</c:v>
                </c:pt>
                <c:pt idx="4">
                  <c:v>1.21E-2</c:v>
                </c:pt>
                <c:pt idx="5">
                  <c:v>3.8800000000000001E-2</c:v>
                </c:pt>
                <c:pt idx="6">
                  <c:v>0.1111</c:v>
                </c:pt>
                <c:pt idx="7">
                  <c:v>1.23E-2</c:v>
                </c:pt>
                <c:pt idx="8">
                  <c:v>1.52E-2</c:v>
                </c:pt>
                <c:pt idx="9">
                  <c:v>8.6199999999999999E-2</c:v>
                </c:pt>
                <c:pt idx="10">
                  <c:v>-8.8000000000000005E-3</c:v>
                </c:pt>
                <c:pt idx="11">
                  <c:v>3.1399999999999997E-2</c:v>
                </c:pt>
                <c:pt idx="12">
                  <c:v>2.7E-2</c:v>
                </c:pt>
                <c:pt idx="14">
                  <c:v>2.5100000000000001E-2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4FF6-42D0-8794-AB873DF715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617456"/>
        <c:axId val="1353599165"/>
      </c:barChart>
      <c:catAx>
        <c:axId val="691617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chemeClr val="lt1"/>
                </a:solidFill>
                <a:latin typeface="+mn-lt"/>
              </a:defRPr>
            </a:pPr>
            <a:endParaRPr lang="en-US"/>
          </a:p>
        </c:txPr>
        <c:crossAx val="1353599165"/>
        <c:crosses val="autoZero"/>
        <c:auto val="1"/>
        <c:lblAlgn val="ctr"/>
        <c:lblOffset val="100"/>
        <c:noMultiLvlLbl val="1"/>
      </c:catAx>
      <c:valAx>
        <c:axId val="135359916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chemeClr val="lt1"/>
                </a:solidFill>
                <a:latin typeface="+mn-lt"/>
              </a:defRPr>
            </a:pPr>
            <a:endParaRPr lang="en-US"/>
          </a:p>
        </c:txPr>
        <c:crossAx val="691617456"/>
        <c:crosses val="autoZero"/>
        <c:crossBetween val="between"/>
      </c:valAx>
    </c:plotArea>
    <c:plotVisOnly val="1"/>
    <c:dispBlanksAs val="zero"/>
    <c:showDLblsOverMax val="1"/>
  </c:chart>
  <c:spPr>
    <a:solidFill>
      <a:schemeClr val="dk1"/>
    </a:solidFill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v>P/E RATIO</c:v>
          </c:tx>
          <c:spPr>
            <a:solidFill>
              <a:srgbClr val="4472C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solidFill>
                      <a:srgbClr val="FFFFFF"/>
                    </a:solidFill>
                    <a:latin typeface="+mn-l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Civil_Consutuction_Q1fy25!$B$124:$B$138</c:f>
              <c:strCache>
                <c:ptCount val="15"/>
                <c:pt idx="0">
                  <c:v>LT</c:v>
                </c:pt>
                <c:pt idx="1">
                  <c:v>NCC</c:v>
                </c:pt>
                <c:pt idx="2">
                  <c:v>KPIL</c:v>
                </c:pt>
                <c:pt idx="3">
                  <c:v>KEC</c:v>
                </c:pt>
                <c:pt idx="4">
                  <c:v>RVNL</c:v>
                </c:pt>
                <c:pt idx="5">
                  <c:v>IRCON</c:v>
                </c:pt>
                <c:pt idx="6">
                  <c:v>PNCINFRA</c:v>
                </c:pt>
                <c:pt idx="7">
                  <c:v>NBCC</c:v>
                </c:pt>
                <c:pt idx="8">
                  <c:v>IRB</c:v>
                </c:pt>
                <c:pt idx="9">
                  <c:v>KNRCON</c:v>
                </c:pt>
                <c:pt idx="10">
                  <c:v>SWSOLAR</c:v>
                </c:pt>
                <c:pt idx="11">
                  <c:v>ENGINERSIN</c:v>
                </c:pt>
                <c:pt idx="12">
                  <c:v>RITES</c:v>
                </c:pt>
                <c:pt idx="14">
                  <c:v>TOTAL</c:v>
                </c:pt>
              </c:strCache>
            </c:strRef>
          </c:cat>
          <c:val>
            <c:numRef>
              <c:f>Civil_Consutuction_Q1fy25!$D$124:$D$138</c:f>
              <c:numCache>
                <c:formatCode>General</c:formatCode>
                <c:ptCount val="15"/>
                <c:pt idx="0">
                  <c:v>38</c:v>
                </c:pt>
                <c:pt idx="1">
                  <c:v>27</c:v>
                </c:pt>
                <c:pt idx="3">
                  <c:v>57</c:v>
                </c:pt>
                <c:pt idx="4">
                  <c:v>83</c:v>
                </c:pt>
                <c:pt idx="5">
                  <c:v>26</c:v>
                </c:pt>
                <c:pt idx="6">
                  <c:v>9</c:v>
                </c:pt>
                <c:pt idx="7">
                  <c:v>81</c:v>
                </c:pt>
                <c:pt idx="8">
                  <c:v>66</c:v>
                </c:pt>
                <c:pt idx="9">
                  <c:v>12</c:v>
                </c:pt>
                <c:pt idx="10">
                  <c:v>-114</c:v>
                </c:pt>
                <c:pt idx="11">
                  <c:v>32</c:v>
                </c:pt>
                <c:pt idx="12">
                  <c:v>37</c:v>
                </c:pt>
                <c:pt idx="14">
                  <c:v>40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93BE-466A-83E9-A293F124A0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328453"/>
        <c:axId val="130913061"/>
      </c:barChart>
      <c:catAx>
        <c:axId val="6832845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chemeClr val="lt1"/>
                </a:solidFill>
                <a:latin typeface="+mn-lt"/>
              </a:defRPr>
            </a:pPr>
            <a:endParaRPr lang="en-US"/>
          </a:p>
        </c:txPr>
        <c:crossAx val="130913061"/>
        <c:crosses val="autoZero"/>
        <c:auto val="1"/>
        <c:lblAlgn val="ctr"/>
        <c:lblOffset val="100"/>
        <c:noMultiLvlLbl val="1"/>
      </c:catAx>
      <c:valAx>
        <c:axId val="13091306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chemeClr val="lt1"/>
                </a:solidFill>
                <a:latin typeface="+mn-lt"/>
              </a:defRPr>
            </a:pPr>
            <a:endParaRPr lang="en-US"/>
          </a:p>
        </c:txPr>
        <c:crossAx val="68328453"/>
        <c:crosses val="autoZero"/>
        <c:crossBetween val="between"/>
      </c:valAx>
    </c:plotArea>
    <c:plotVisOnly val="1"/>
    <c:dispBlanksAs val="zero"/>
    <c:showDLblsOverMax val="1"/>
  </c:chart>
  <c:spPr>
    <a:solidFill>
      <a:schemeClr val="dk1"/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52</xdr:row>
      <xdr:rowOff>-104775</xdr:rowOff>
    </xdr:from>
    <xdr:ext cx="7772400" cy="7772400"/>
    <xdr:pic>
      <xdr:nvPicPr>
        <xdr:cNvPr id="2" name="image5.png" title="Image">
          <a:extLst>
            <a:ext uri="{FF2B5EF4-FFF2-40B4-BE49-F238E27FC236}">
              <a16:creationId xmlns:a16="http://schemas.microsoft.com/office/drawing/2014/main" id="{BBF75AC4-D7CE-4B48-949A-5A2C99F5112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9755505"/>
          <a:ext cx="7772400" cy="77724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9525</xdr:colOff>
      <xdr:row>7</xdr:row>
      <xdr:rowOff>152400</xdr:rowOff>
    </xdr:from>
    <xdr:ext cx="2714625" cy="26384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F908F57-12E4-48EF-8481-8C7CD216CA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9</xdr:col>
      <xdr:colOff>28575</xdr:colOff>
      <xdr:row>8</xdr:row>
      <xdr:rowOff>0</xdr:rowOff>
    </xdr:from>
    <xdr:ext cx="2838450" cy="2638425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C9817D1-7FC5-407C-9E9A-F8C008F98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13</xdr:col>
      <xdr:colOff>76200</xdr:colOff>
      <xdr:row>7</xdr:row>
      <xdr:rowOff>152400</xdr:rowOff>
    </xdr:from>
    <xdr:ext cx="4333875" cy="2676525"/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E4EC13A-6FF3-4943-BC48-AB4C9611F5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8</xdr:col>
      <xdr:colOff>0</xdr:colOff>
      <xdr:row>27</xdr:row>
      <xdr:rowOff>9525</xdr:rowOff>
    </xdr:from>
    <xdr:ext cx="4114800" cy="2533650"/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555CF95-0422-44EF-ABE6-5E4E6A6D9B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13</xdr:col>
      <xdr:colOff>333375</xdr:colOff>
      <xdr:row>27</xdr:row>
      <xdr:rowOff>0</xdr:rowOff>
    </xdr:from>
    <xdr:ext cx="4143375" cy="2552700"/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FAAD7E8-876F-40BB-A1DC-74F228BFD9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  <xdr:oneCellAnchor>
    <xdr:from>
      <xdr:col>9</xdr:col>
      <xdr:colOff>19050</xdr:colOff>
      <xdr:row>46</xdr:row>
      <xdr:rowOff>9525</xdr:rowOff>
    </xdr:from>
    <xdr:ext cx="4057650" cy="2705100"/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4A3D0A8-2A21-46D7-9F4D-64C5626823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oneCellAnchor>
  <xdr:oneCellAnchor>
    <xdr:from>
      <xdr:col>14</xdr:col>
      <xdr:colOff>476250</xdr:colOff>
      <xdr:row>46</xdr:row>
      <xdr:rowOff>19050</xdr:rowOff>
    </xdr:from>
    <xdr:ext cx="4343400" cy="2705100"/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613B1215-D31B-4342-9105-6CEA9F71BB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oneCellAnchor>
  <xdr:oneCellAnchor>
    <xdr:from>
      <xdr:col>7</xdr:col>
      <xdr:colOff>85725</xdr:colOff>
      <xdr:row>65</xdr:row>
      <xdr:rowOff>0</xdr:rowOff>
    </xdr:from>
    <xdr:ext cx="4676775" cy="2895600"/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505EFCDB-5F0C-4476-89CF-8556C1204C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oneCellAnchor>
  <xdr:oneCellAnchor>
    <xdr:from>
      <xdr:col>13</xdr:col>
      <xdr:colOff>152400</xdr:colOff>
      <xdr:row>64</xdr:row>
      <xdr:rowOff>161925</xdr:rowOff>
    </xdr:from>
    <xdr:ext cx="4371975" cy="2895600"/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813EE881-C3B6-422B-8D4D-5CABD2E79B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 fLocksWithSheet="0"/>
  </xdr:oneCellAnchor>
  <xdr:oneCellAnchor>
    <xdr:from>
      <xdr:col>4</xdr:col>
      <xdr:colOff>38100</xdr:colOff>
      <xdr:row>83</xdr:row>
      <xdr:rowOff>152400</xdr:rowOff>
    </xdr:from>
    <xdr:ext cx="4438650" cy="2714625"/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7D728142-46D7-4946-B3C1-84AF07A916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 fLocksWithSheet="0"/>
  </xdr:oneCellAnchor>
  <xdr:oneCellAnchor>
    <xdr:from>
      <xdr:col>9</xdr:col>
      <xdr:colOff>190500</xdr:colOff>
      <xdr:row>83</xdr:row>
      <xdr:rowOff>123825</xdr:rowOff>
    </xdr:from>
    <xdr:ext cx="4448175" cy="2714625"/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8AB65599-E049-4358-B8C1-DB81A5A81C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 fLocksWithSheet="0"/>
  </xdr:oneCellAnchor>
  <xdr:oneCellAnchor>
    <xdr:from>
      <xdr:col>4</xdr:col>
      <xdr:colOff>0</xdr:colOff>
      <xdr:row>103</xdr:row>
      <xdr:rowOff>38100</xdr:rowOff>
    </xdr:from>
    <xdr:ext cx="4438650" cy="2705100"/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DCCD9247-57A4-4631-9890-15C8D39A41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 fLocksWithSheet="0"/>
  </xdr:oneCellAnchor>
  <xdr:oneCellAnchor>
    <xdr:from>
      <xdr:col>9</xdr:col>
      <xdr:colOff>152400</xdr:colOff>
      <xdr:row>103</xdr:row>
      <xdr:rowOff>38100</xdr:rowOff>
    </xdr:from>
    <xdr:ext cx="4448175" cy="2705100"/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F12F189A-FC5F-44A7-BD18-2E18436231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 fLocksWithSheet="0"/>
  </xdr:oneCellAnchor>
  <xdr:oneCellAnchor>
    <xdr:from>
      <xdr:col>4</xdr:col>
      <xdr:colOff>38100</xdr:colOff>
      <xdr:row>121</xdr:row>
      <xdr:rowOff>152400</xdr:rowOff>
    </xdr:from>
    <xdr:ext cx="4438650" cy="2714625"/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708C1739-E0C2-4742-BB16-F77EECF65A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 fLocksWithSheet="0"/>
  </xdr:oneCellAnchor>
  <xdr:oneCellAnchor>
    <xdr:from>
      <xdr:col>9</xdr:col>
      <xdr:colOff>228600</xdr:colOff>
      <xdr:row>121</xdr:row>
      <xdr:rowOff>114300</xdr:rowOff>
    </xdr:from>
    <xdr:ext cx="4448175" cy="2714625"/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A6629759-F958-425E-BE59-0BA8A3559A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 fLocksWithSheet="0"/>
  </xdr:oneCellAnchor>
  <xdr:oneCellAnchor>
    <xdr:from>
      <xdr:col>1</xdr:col>
      <xdr:colOff>0</xdr:colOff>
      <xdr:row>1</xdr:row>
      <xdr:rowOff>0</xdr:rowOff>
    </xdr:from>
    <xdr:ext cx="304800" cy="304800"/>
    <xdr:sp macro="" textlink="">
      <xdr:nvSpPr>
        <xdr:cNvPr id="17" name="Shape 3" descr="A dynamic and vibrant image representing the civil construction sector. The background should feature a large construction site with cranes, partially built skyscrapers, and workers in safety gear. Prominently in the foreground, include logos or symbolic representations of the mentioned companies: L&amp;T, NCC, KPIL, KEC, RVNL, IRCON, PNC Infratech, NBCC, IRB Infrastructure, KNR Constructions, Sterling &amp; Wilson Solar, Engineers India Limited, and RITES. The overall theme should convey progress, innovation, and the scale of infrastructure development.">
          <a:extLst>
            <a:ext uri="{FF2B5EF4-FFF2-40B4-BE49-F238E27FC236}">
              <a16:creationId xmlns:a16="http://schemas.microsoft.com/office/drawing/2014/main" id="{672F41B6-8416-4366-B199-09A3C8A5E57D}"/>
            </a:ext>
          </a:extLst>
        </xdr:cNvPr>
        <xdr:cNvSpPr/>
      </xdr:nvSpPr>
      <xdr:spPr>
        <a:xfrm>
          <a:off x="594360" y="17526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160</xdr:row>
      <xdr:rowOff>0</xdr:rowOff>
    </xdr:from>
    <xdr:ext cx="314325" cy="314325"/>
    <xdr:sp macro="" textlink="">
      <xdr:nvSpPr>
        <xdr:cNvPr id="18" name="Shape 4" descr="A dynamic and vibrant image representing the civil construction sector. The background should feature a large construction site with cranes, partially built skyscrapers, and workers in safety gear. Prominently in the foreground, include logos or symbolic representations of the mentioned companies: L&amp;T, NCC, KPIL, KEC, RVNL, IRCON, PNC Infratech, NBCC, IRB Infrastructure, KNR Constructions, Sterling &amp; Wilson Solar, Engineers India Limited, and RITES. The overall theme should convey progress, innovation, and the scale of infrastructure development.">
          <a:extLst>
            <a:ext uri="{FF2B5EF4-FFF2-40B4-BE49-F238E27FC236}">
              <a16:creationId xmlns:a16="http://schemas.microsoft.com/office/drawing/2014/main" id="{8A5381A2-7CB7-4A19-A814-26B72228616F}"/>
            </a:ext>
          </a:extLst>
        </xdr:cNvPr>
        <xdr:cNvSpPr/>
      </xdr:nvSpPr>
      <xdr:spPr>
        <a:xfrm>
          <a:off x="594360" y="2804160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rofi\Downloads\CIVIL%20CONSTRUCTION%20(3).xlsx" TargetMode="External"/><Relationship Id="rId1" Type="http://schemas.openxmlformats.org/officeDocument/2006/relationships/externalLinkPath" Target="/Users/profi/Downloads/CIVIL%20CONSTRUCTION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ivil_Consutuction_Q1fy25"/>
      <sheetName val="Civil Construction"/>
      <sheetName val="LT Intrinsic"/>
      <sheetName val="Sheet2"/>
      <sheetName val="Construction &amp; Engineering"/>
      <sheetName val="RITES"/>
      <sheetName val="NBCC"/>
      <sheetName val="HGINFRA"/>
      <sheetName val="JPASSOCIAT"/>
      <sheetName val="LT"/>
      <sheetName val="RailVikas"/>
    </sheetNames>
    <sheetDataSet>
      <sheetData sheetId="0">
        <row r="9">
          <cell r="D9" t="str">
            <v>Marketcap</v>
          </cell>
          <cell r="E9" t="str">
            <v>SALES 2024</v>
          </cell>
        </row>
        <row r="10">
          <cell r="B10" t="str">
            <v>LT</v>
          </cell>
          <cell r="D10">
            <v>509330</v>
          </cell>
          <cell r="E10">
            <v>221113</v>
          </cell>
          <cell r="F10">
            <v>15570</v>
          </cell>
        </row>
        <row r="11">
          <cell r="B11" t="str">
            <v>NCC</v>
          </cell>
          <cell r="D11">
            <v>20487</v>
          </cell>
          <cell r="E11">
            <v>20845</v>
          </cell>
          <cell r="F11">
            <v>740</v>
          </cell>
        </row>
        <row r="12">
          <cell r="B12" t="str">
            <v>KPIL</v>
          </cell>
          <cell r="D12">
            <v>21233</v>
          </cell>
          <cell r="E12">
            <v>19626</v>
          </cell>
          <cell r="F12">
            <v>516</v>
          </cell>
        </row>
        <row r="13">
          <cell r="B13" t="str">
            <v>KEC</v>
          </cell>
          <cell r="D13">
            <v>22210</v>
          </cell>
          <cell r="E13">
            <v>19914</v>
          </cell>
          <cell r="F13">
            <v>347</v>
          </cell>
        </row>
        <row r="14">
          <cell r="B14" t="str">
            <v>RVNL</v>
          </cell>
          <cell r="D14">
            <v>120274</v>
          </cell>
          <cell r="E14">
            <v>21889</v>
          </cell>
          <cell r="F14">
            <v>1575</v>
          </cell>
        </row>
        <row r="15">
          <cell r="B15" t="str">
            <v>IRCON</v>
          </cell>
          <cell r="D15">
            <v>24773</v>
          </cell>
          <cell r="E15">
            <v>12331</v>
          </cell>
          <cell r="F15">
            <v>930</v>
          </cell>
        </row>
        <row r="16">
          <cell r="B16" t="str">
            <v>PNCINFRA</v>
          </cell>
          <cell r="D16">
            <v>11756</v>
          </cell>
          <cell r="E16">
            <v>8650</v>
          </cell>
          <cell r="F16">
            <v>909</v>
          </cell>
        </row>
        <row r="17">
          <cell r="B17" t="str">
            <v>NBCC</v>
          </cell>
          <cell r="D17">
            <v>31993</v>
          </cell>
          <cell r="E17">
            <v>10328</v>
          </cell>
          <cell r="F17">
            <v>414</v>
          </cell>
        </row>
        <row r="18">
          <cell r="B18" t="str">
            <v>IRB</v>
          </cell>
          <cell r="D18">
            <v>39688</v>
          </cell>
          <cell r="E18">
            <v>7409</v>
          </cell>
          <cell r="F18">
            <v>606</v>
          </cell>
        </row>
        <row r="19">
          <cell r="B19" t="str">
            <v>KNRCON</v>
          </cell>
          <cell r="D19">
            <v>9539</v>
          </cell>
          <cell r="E19">
            <v>4429</v>
          </cell>
          <cell r="F19">
            <v>734</v>
          </cell>
        </row>
        <row r="20">
          <cell r="B20" t="str">
            <v>SWSOLAR</v>
          </cell>
          <cell r="D20">
            <v>15569</v>
          </cell>
          <cell r="E20">
            <v>3121</v>
          </cell>
          <cell r="F20">
            <v>-210</v>
          </cell>
        </row>
        <row r="21">
          <cell r="B21" t="str">
            <v>ENGINERSIN</v>
          </cell>
          <cell r="D21">
            <v>12090</v>
          </cell>
          <cell r="E21">
            <v>3281</v>
          </cell>
          <cell r="F21">
            <v>445</v>
          </cell>
        </row>
        <row r="22">
          <cell r="B22" t="str">
            <v>RITES</v>
          </cell>
          <cell r="D22">
            <v>15717</v>
          </cell>
          <cell r="E22">
            <v>2453</v>
          </cell>
          <cell r="F22">
            <v>495</v>
          </cell>
        </row>
        <row r="29">
          <cell r="B29" t="str">
            <v>LT</v>
          </cell>
          <cell r="C29">
            <v>0.1512</v>
          </cell>
          <cell r="D29">
            <v>9.4100000000000003E-2</v>
          </cell>
          <cell r="E29">
            <v>0.1002</v>
          </cell>
          <cell r="F29">
            <v>0.12039999999999999</v>
          </cell>
        </row>
        <row r="30">
          <cell r="B30" t="str">
            <v>NCC</v>
          </cell>
          <cell r="C30">
            <v>0.2621</v>
          </cell>
          <cell r="D30">
            <v>0.1008</v>
          </cell>
          <cell r="E30">
            <v>0.12759999999999999</v>
          </cell>
          <cell r="F30">
            <v>0.1031</v>
          </cell>
        </row>
        <row r="31">
          <cell r="B31" t="str">
            <v>KPIL</v>
          </cell>
          <cell r="C31">
            <v>8.1600000000000006E-2</v>
          </cell>
          <cell r="D31">
            <v>0.12609999999999999</v>
          </cell>
          <cell r="E31">
            <v>0.1072</v>
          </cell>
          <cell r="F31">
            <v>0.1275</v>
          </cell>
        </row>
        <row r="32">
          <cell r="B32" t="str">
            <v>KEC</v>
          </cell>
          <cell r="C32">
            <v>6.3200000000000006E-2</v>
          </cell>
          <cell r="D32">
            <v>0.126</v>
          </cell>
          <cell r="E32">
            <v>0.1143</v>
          </cell>
          <cell r="F32">
            <v>0.1244</v>
          </cell>
        </row>
        <row r="33">
          <cell r="B33" t="str">
            <v>RVNL</v>
          </cell>
          <cell r="C33">
            <v>-0.26869999999999999</v>
          </cell>
          <cell r="D33">
            <v>0.16800000000000001</v>
          </cell>
          <cell r="E33">
            <v>0.2427</v>
          </cell>
          <cell r="F33">
            <v>0.18790000000000001</v>
          </cell>
        </row>
        <row r="34">
          <cell r="B34" t="str">
            <v>IRCON</v>
          </cell>
          <cell r="C34">
            <v>-0.17230000000000001</v>
          </cell>
          <cell r="D34">
            <v>0.20810000000000001</v>
          </cell>
          <cell r="E34">
            <v>0.11749999999999999</v>
          </cell>
          <cell r="F34">
            <v>0.10780000000000001</v>
          </cell>
        </row>
        <row r="35">
          <cell r="B35" t="str">
            <v>PNCINFRA</v>
          </cell>
          <cell r="C35">
            <v>3.6299999999999999E-2</v>
          </cell>
          <cell r="D35">
            <v>0.1804</v>
          </cell>
          <cell r="E35">
            <v>0.22339999999999999</v>
          </cell>
        </row>
        <row r="36">
          <cell r="B36" t="str">
            <v>NBCC</v>
          </cell>
          <cell r="C36">
            <v>0.10249999999999999</v>
          </cell>
          <cell r="D36">
            <v>1.04E-2</v>
          </cell>
          <cell r="E36">
            <v>9.8500000000000004E-2</v>
          </cell>
        </row>
        <row r="37">
          <cell r="B37" t="str">
            <v>IRB</v>
          </cell>
          <cell r="C37">
            <v>0.13339999999999999</v>
          </cell>
          <cell r="D37">
            <v>2.01E-2</v>
          </cell>
          <cell r="E37">
            <v>7.0999999999999994E-2</v>
          </cell>
          <cell r="F37">
            <v>0.14349999999999999</v>
          </cell>
        </row>
        <row r="38">
          <cell r="B38" t="str">
            <v>KNRCON</v>
          </cell>
          <cell r="C38">
            <v>4.1000000000000003E-3</v>
          </cell>
          <cell r="D38">
            <v>0.15690000000000001</v>
          </cell>
          <cell r="E38">
            <v>0.1817</v>
          </cell>
          <cell r="F38">
            <v>0.1368</v>
          </cell>
        </row>
        <row r="39">
          <cell r="B39" t="str">
            <v>SWSOLAR</v>
          </cell>
          <cell r="C39">
            <v>0.77669999999999995</v>
          </cell>
        </row>
        <row r="40">
          <cell r="B40" t="str">
            <v>ENGINERSIN</v>
          </cell>
          <cell r="C40">
            <v>-0.23719999999999999</v>
          </cell>
          <cell r="D40">
            <v>5.8000000000000003E-2</v>
          </cell>
          <cell r="E40">
            <v>5.9200000000000003E-2</v>
          </cell>
          <cell r="F40">
            <v>5.1200000000000002E-2</v>
          </cell>
        </row>
        <row r="41">
          <cell r="B41" t="str">
            <v>RITES</v>
          </cell>
          <cell r="C41">
            <v>-0.1066</v>
          </cell>
          <cell r="D41">
            <v>3.6900000000000002E-2</v>
          </cell>
          <cell r="E41">
            <v>8.4000000000000005E-2</v>
          </cell>
        </row>
        <row r="48">
          <cell r="B48" t="str">
            <v>LT</v>
          </cell>
          <cell r="C48">
            <v>6.25E-2</v>
          </cell>
          <cell r="D48">
            <v>6.4699999999999994E-2</v>
          </cell>
          <cell r="E48">
            <v>7.0400000000000004E-2</v>
          </cell>
          <cell r="F48">
            <v>6.8900000000000003E-2</v>
          </cell>
          <cell r="G48">
            <v>7.2599999999999998E-2</v>
          </cell>
          <cell r="H48">
            <v>5.7299999999999997E-2</v>
          </cell>
          <cell r="I48">
            <v>7.2999999999999995E-2</v>
          </cell>
        </row>
        <row r="49">
          <cell r="B49" t="str">
            <v>NCC</v>
          </cell>
          <cell r="C49">
            <v>0.04</v>
          </cell>
          <cell r="D49">
            <v>4.2200000000000001E-2</v>
          </cell>
          <cell r="E49">
            <v>3.5499999999999997E-2</v>
          </cell>
          <cell r="F49">
            <v>4.1500000000000002E-2</v>
          </cell>
          <cell r="G49">
            <v>4.3999999999999997E-2</v>
          </cell>
          <cell r="H49">
            <v>6.4000000000000003E-3</v>
          </cell>
          <cell r="I49">
            <v>3.8699999999999998E-2</v>
          </cell>
        </row>
        <row r="50">
          <cell r="B50" t="str">
            <v>KPIL</v>
          </cell>
          <cell r="C50">
            <v>1.83E-2</v>
          </cell>
          <cell r="D50">
            <v>2.6599999999999999E-2</v>
          </cell>
          <cell r="E50">
            <v>2.63E-2</v>
          </cell>
          <cell r="F50">
            <v>2.6599999999999999E-2</v>
          </cell>
          <cell r="G50">
            <v>4.4900000000000002E-2</v>
          </cell>
          <cell r="H50">
            <v>1.7299999999999999E-2</v>
          </cell>
          <cell r="I50">
            <v>3.39E-2</v>
          </cell>
        </row>
        <row r="51">
          <cell r="B51" t="str">
            <v>KEC</v>
          </cell>
          <cell r="C51">
            <v>1.95E-2</v>
          </cell>
          <cell r="D51">
            <v>9.9000000000000008E-3</v>
          </cell>
          <cell r="E51">
            <v>1.7399999999999999E-2</v>
          </cell>
          <cell r="F51">
            <v>1.0200000000000001E-2</v>
          </cell>
          <cell r="G51">
            <v>4.5100000000000001E-2</v>
          </cell>
          <cell r="H51">
            <v>1.2699999999999999E-2</v>
          </cell>
          <cell r="I51">
            <v>3.4099999999999998E-2</v>
          </cell>
        </row>
        <row r="52">
          <cell r="B52" t="str">
            <v>RVNL</v>
          </cell>
          <cell r="C52">
            <v>5.5E-2</v>
          </cell>
          <cell r="D52">
            <v>6.1600000000000002E-2</v>
          </cell>
          <cell r="E52">
            <v>7.1999999999999995E-2</v>
          </cell>
          <cell r="F52">
            <v>6.6199999999999995E-2</v>
          </cell>
          <cell r="G52">
            <v>7.0000000000000007E-2</v>
          </cell>
          <cell r="H52">
            <v>6.3E-2</v>
          </cell>
          <cell r="I52">
            <v>2.4199999999999999E-2</v>
          </cell>
        </row>
        <row r="53">
          <cell r="B53" t="str">
            <v>IRCON</v>
          </cell>
          <cell r="C53">
            <v>9.7900000000000001E-2</v>
          </cell>
          <cell r="D53">
            <v>6.7699999999999996E-2</v>
          </cell>
          <cell r="E53">
            <v>7.5399999999999995E-2</v>
          </cell>
          <cell r="F53">
            <v>7.3800000000000004E-2</v>
          </cell>
          <cell r="G53">
            <v>9.3899999999999997E-2</v>
          </cell>
          <cell r="H53">
            <v>0.22489999999999999</v>
          </cell>
          <cell r="I53">
            <v>5.28E-2</v>
          </cell>
        </row>
        <row r="54">
          <cell r="B54" t="str">
            <v>PNCINFRA</v>
          </cell>
          <cell r="C54">
            <v>0.26519999999999999</v>
          </cell>
          <cell r="D54">
            <v>8.6499999999999994E-2</v>
          </cell>
          <cell r="E54">
            <v>0.1051</v>
          </cell>
          <cell r="F54">
            <v>8.2699999999999996E-2</v>
          </cell>
          <cell r="G54">
            <v>9.2999999999999999E-2</v>
          </cell>
          <cell r="H54">
            <v>6.08E-2</v>
          </cell>
        </row>
        <row r="55">
          <cell r="B55" t="str">
            <v>NBCC</v>
          </cell>
          <cell r="C55">
            <v>5.0500000000000003E-2</v>
          </cell>
          <cell r="D55">
            <v>4.0099999999999997E-2</v>
          </cell>
          <cell r="E55">
            <v>4.0099999999999997E-2</v>
          </cell>
          <cell r="F55">
            <v>3.1699999999999999E-2</v>
          </cell>
          <cell r="G55">
            <v>3.9899999999999998E-2</v>
          </cell>
          <cell r="H55">
            <v>6.3600000000000004E-2</v>
          </cell>
        </row>
        <row r="56">
          <cell r="B56" t="str">
            <v>IRB</v>
          </cell>
          <cell r="C56">
            <v>7.5600000000000001E-2</v>
          </cell>
          <cell r="D56">
            <v>8.2000000000000003E-2</v>
          </cell>
          <cell r="E56">
            <v>8.1799999999999998E-2</v>
          </cell>
          <cell r="F56">
            <v>0.1125</v>
          </cell>
          <cell r="G56">
            <v>0.12670000000000001</v>
          </cell>
          <cell r="H56">
            <v>0.123</v>
          </cell>
          <cell r="I56">
            <v>0.17760000000000001</v>
          </cell>
        </row>
        <row r="57">
          <cell r="B57" t="str">
            <v>KNRCON</v>
          </cell>
          <cell r="C57">
            <v>0.16850000000000001</v>
          </cell>
          <cell r="D57">
            <v>0.1356</v>
          </cell>
          <cell r="E57">
            <v>0.16569999999999999</v>
          </cell>
          <cell r="F57">
            <v>0.1081</v>
          </cell>
          <cell r="G57">
            <v>0.1231</v>
          </cell>
          <cell r="H57">
            <v>7.1900000000000006E-2</v>
          </cell>
        </row>
        <row r="58">
          <cell r="B58" t="str">
            <v>SWSOLAR</v>
          </cell>
          <cell r="C58">
            <v>4.4000000000000003E-3</v>
          </cell>
          <cell r="D58">
            <v>-0.1845</v>
          </cell>
          <cell r="E58">
            <v>-6.7299999999999999E-2</v>
          </cell>
          <cell r="F58">
            <v>-0.55220000000000002</v>
          </cell>
        </row>
        <row r="59">
          <cell r="B59" t="str">
            <v>ENGINERSIN</v>
          </cell>
          <cell r="C59">
            <v>0.1474</v>
          </cell>
          <cell r="D59">
            <v>0.1699</v>
          </cell>
          <cell r="E59">
            <v>0.1356</v>
          </cell>
          <cell r="F59">
            <v>0.10390000000000001</v>
          </cell>
          <cell r="G59">
            <v>0.15029999999999999</v>
          </cell>
          <cell r="H59">
            <v>0.2611</v>
          </cell>
          <cell r="I59">
            <v>0.22620000000000001</v>
          </cell>
        </row>
        <row r="60">
          <cell r="B60" t="str">
            <v>RITES</v>
          </cell>
          <cell r="C60">
            <v>0.1852</v>
          </cell>
          <cell r="D60">
            <v>0.22059999999999999</v>
          </cell>
          <cell r="E60">
            <v>0.20180000000000001</v>
          </cell>
          <cell r="F60">
            <v>0.21729999999999999</v>
          </cell>
          <cell r="G60">
            <v>0.2389</v>
          </cell>
          <cell r="H60">
            <v>4.3799999999999999E-2</v>
          </cell>
        </row>
        <row r="62">
          <cell r="B62" t="str">
            <v>TOTAL</v>
          </cell>
          <cell r="C62">
            <v>9.4700000000000006E-2</v>
          </cell>
          <cell r="D62">
            <v>9.9500000000000005E-2</v>
          </cell>
          <cell r="E62">
            <v>6.4899999999999999E-2</v>
          </cell>
          <cell r="F62">
            <v>5.9700000000000003E-2</v>
          </cell>
          <cell r="G62">
            <v>7.1999999999999995E-2</v>
          </cell>
          <cell r="H62">
            <v>6.08E-2</v>
          </cell>
          <cell r="I62">
            <v>7.5999999999999998E-2</v>
          </cell>
        </row>
        <row r="67">
          <cell r="B67" t="str">
            <v>LT</v>
          </cell>
          <cell r="E67">
            <v>0.26</v>
          </cell>
          <cell r="F67">
            <v>0.63</v>
          </cell>
          <cell r="G67">
            <v>5.6</v>
          </cell>
        </row>
        <row r="68">
          <cell r="B68" t="str">
            <v>NCC</v>
          </cell>
          <cell r="E68">
            <v>0.15</v>
          </cell>
          <cell r="F68">
            <v>0.62</v>
          </cell>
          <cell r="G68">
            <v>2.6</v>
          </cell>
        </row>
        <row r="69">
          <cell r="B69" t="str">
            <v>KPIL</v>
          </cell>
          <cell r="E69">
            <v>0.76</v>
          </cell>
          <cell r="F69">
            <v>0.77</v>
          </cell>
          <cell r="G69">
            <v>2.2000000000000002</v>
          </cell>
        </row>
        <row r="70">
          <cell r="B70" t="str">
            <v>KEC</v>
          </cell>
          <cell r="E70">
            <v>0.93</v>
          </cell>
          <cell r="F70">
            <v>0.78</v>
          </cell>
          <cell r="G70">
            <v>1.6</v>
          </cell>
        </row>
        <row r="71">
          <cell r="B71" t="str">
            <v>RVNL</v>
          </cell>
          <cell r="E71">
            <v>0.68</v>
          </cell>
          <cell r="F71">
            <v>0.55000000000000004</v>
          </cell>
          <cell r="G71">
            <v>2.2999999999999998</v>
          </cell>
        </row>
        <row r="72">
          <cell r="B72" t="str">
            <v>IRCON</v>
          </cell>
          <cell r="E72">
            <v>0.44</v>
          </cell>
          <cell r="F72">
            <v>0.66</v>
          </cell>
          <cell r="G72">
            <v>5.6</v>
          </cell>
        </row>
        <row r="73">
          <cell r="B73" t="str">
            <v>PNCINFRA</v>
          </cell>
          <cell r="E73">
            <v>1.55</v>
          </cell>
          <cell r="F73">
            <v>0.67</v>
          </cell>
          <cell r="G73">
            <v>4</v>
          </cell>
        </row>
        <row r="74">
          <cell r="B74" t="str">
            <v>NBCC</v>
          </cell>
          <cell r="E74">
            <v>0</v>
          </cell>
          <cell r="F74">
            <v>0.81</v>
          </cell>
          <cell r="G74">
            <v>403</v>
          </cell>
        </row>
        <row r="75">
          <cell r="B75" t="str">
            <v>IRB</v>
          </cell>
          <cell r="E75">
            <v>1.36</v>
          </cell>
          <cell r="F75">
            <v>0.69</v>
          </cell>
          <cell r="G75">
            <v>2.9</v>
          </cell>
        </row>
        <row r="76">
          <cell r="B76" t="str">
            <v>KNRCON</v>
          </cell>
          <cell r="E76">
            <v>0.35</v>
          </cell>
          <cell r="F76">
            <v>0.4</v>
          </cell>
          <cell r="G76">
            <v>5.5</v>
          </cell>
        </row>
        <row r="77">
          <cell r="B77" t="str">
            <v>SWSOLAR</v>
          </cell>
          <cell r="E77">
            <v>0.49</v>
          </cell>
          <cell r="F77">
            <v>0.78</v>
          </cell>
          <cell r="G77">
            <v>0.2</v>
          </cell>
        </row>
        <row r="78">
          <cell r="B78" t="str">
            <v>ENGINERSIN</v>
          </cell>
          <cell r="E78">
            <v>0</v>
          </cell>
          <cell r="F78">
            <v>0.52</v>
          </cell>
          <cell r="G78">
            <v>87.3</v>
          </cell>
        </row>
        <row r="79">
          <cell r="B79" t="str">
            <v>RITES</v>
          </cell>
          <cell r="E79">
            <v>0</v>
          </cell>
          <cell r="F79">
            <v>0.52</v>
          </cell>
          <cell r="G79">
            <v>116.8</v>
          </cell>
        </row>
        <row r="81">
          <cell r="B81" t="str">
            <v>TOTAL</v>
          </cell>
          <cell r="E81">
            <v>0.44</v>
          </cell>
          <cell r="F81">
            <v>0.66</v>
          </cell>
          <cell r="G81">
            <v>4.9000000000000004</v>
          </cell>
        </row>
        <row r="86">
          <cell r="B86" t="str">
            <v>LT</v>
          </cell>
          <cell r="C86">
            <v>1.26</v>
          </cell>
          <cell r="D86">
            <v>61.01</v>
          </cell>
        </row>
        <row r="87">
          <cell r="B87" t="str">
            <v>NCC</v>
          </cell>
          <cell r="C87">
            <v>1.34</v>
          </cell>
          <cell r="D87">
            <v>54.58</v>
          </cell>
        </row>
        <row r="88">
          <cell r="B88" t="str">
            <v>KPIL</v>
          </cell>
          <cell r="C88">
            <v>1.24</v>
          </cell>
          <cell r="D88">
            <v>107.96</v>
          </cell>
        </row>
        <row r="89">
          <cell r="B89" t="str">
            <v>KEC</v>
          </cell>
          <cell r="C89">
            <v>1.1100000000000001</v>
          </cell>
          <cell r="D89">
            <v>75.83</v>
          </cell>
        </row>
        <row r="90">
          <cell r="B90" t="str">
            <v>RVNL</v>
          </cell>
          <cell r="C90">
            <v>2.13</v>
          </cell>
          <cell r="D90">
            <v>25.39</v>
          </cell>
        </row>
        <row r="91">
          <cell r="B91" t="str">
            <v>IRCON</v>
          </cell>
          <cell r="C91">
            <v>1.68</v>
          </cell>
          <cell r="D91">
            <v>23.77</v>
          </cell>
        </row>
        <row r="92">
          <cell r="B92" t="str">
            <v>PNCINFRA</v>
          </cell>
          <cell r="C92">
            <v>2.08</v>
          </cell>
          <cell r="D92">
            <v>84.55</v>
          </cell>
        </row>
        <row r="93">
          <cell r="B93" t="str">
            <v>NBCC</v>
          </cell>
          <cell r="C93">
            <v>1.17</v>
          </cell>
          <cell r="D93">
            <v>102.52</v>
          </cell>
        </row>
        <row r="94">
          <cell r="B94" t="str">
            <v>IRB</v>
          </cell>
          <cell r="C94">
            <v>1.24</v>
          </cell>
          <cell r="D94">
            <v>37.340000000000003</v>
          </cell>
        </row>
        <row r="95">
          <cell r="B95" t="str">
            <v>KNRCON</v>
          </cell>
          <cell r="C95">
            <v>2.2599999999999998</v>
          </cell>
          <cell r="D95">
            <v>55.55</v>
          </cell>
        </row>
        <row r="96">
          <cell r="B96" t="str">
            <v>SWSOLAR</v>
          </cell>
          <cell r="C96">
            <v>1.35</v>
          </cell>
          <cell r="D96">
            <v>69.7</v>
          </cell>
        </row>
        <row r="97">
          <cell r="B97" t="str">
            <v>ENGINERSIN</v>
          </cell>
          <cell r="C97">
            <v>1.1000000000000001</v>
          </cell>
          <cell r="D97">
            <v>37.159999999999997</v>
          </cell>
        </row>
        <row r="98">
          <cell r="B98" t="str">
            <v>RITES</v>
          </cell>
          <cell r="C98">
            <v>1.65</v>
          </cell>
          <cell r="D98">
            <v>86.88</v>
          </cell>
        </row>
        <row r="100">
          <cell r="B100" t="str">
            <v>TOTAL</v>
          </cell>
          <cell r="D100">
            <v>62.51</v>
          </cell>
        </row>
        <row r="105">
          <cell r="B105" t="str">
            <v>LT</v>
          </cell>
          <cell r="C105">
            <v>0.2417</v>
          </cell>
          <cell r="D105">
            <v>8.8800000000000004E-2</v>
          </cell>
        </row>
        <row r="106">
          <cell r="B106" t="str">
            <v>NCC</v>
          </cell>
          <cell r="C106">
            <v>0.1114</v>
          </cell>
          <cell r="D106">
            <v>4.0899999999999999E-2</v>
          </cell>
        </row>
        <row r="107">
          <cell r="B107" t="str">
            <v>KPIL</v>
          </cell>
          <cell r="C107">
            <v>0.1004</v>
          </cell>
          <cell r="D107">
            <v>2.3400000000000001E-2</v>
          </cell>
        </row>
        <row r="108">
          <cell r="B108" t="str">
            <v>KEC</v>
          </cell>
          <cell r="C108">
            <v>8.4699999999999998E-2</v>
          </cell>
          <cell r="D108">
            <v>1.8200000000000001E-2</v>
          </cell>
        </row>
        <row r="109">
          <cell r="B109" t="str">
            <v>RVNL</v>
          </cell>
          <cell r="C109">
            <v>0.18010000000000001</v>
          </cell>
          <cell r="D109">
            <v>8.0299999999999996E-2</v>
          </cell>
        </row>
        <row r="110">
          <cell r="B110" t="str">
            <v>IRCON</v>
          </cell>
          <cell r="C110">
            <v>0.15840000000000001</v>
          </cell>
          <cell r="D110">
            <v>5.33E-2</v>
          </cell>
        </row>
        <row r="111">
          <cell r="B111" t="str">
            <v>PNCINFRA</v>
          </cell>
          <cell r="C111">
            <v>0.17530000000000001</v>
          </cell>
          <cell r="D111">
            <v>5.8200000000000002E-2</v>
          </cell>
        </row>
        <row r="112">
          <cell r="B112" t="str">
            <v>NBCC</v>
          </cell>
          <cell r="C112">
            <v>0.18609999999999999</v>
          </cell>
          <cell r="D112">
            <v>3.2399999999999998E-2</v>
          </cell>
        </row>
        <row r="113">
          <cell r="B113" t="str">
            <v>IRB</v>
          </cell>
          <cell r="C113">
            <v>4.41E-2</v>
          </cell>
          <cell r="D113">
            <v>1.35E-2</v>
          </cell>
        </row>
        <row r="114">
          <cell r="B114" t="str">
            <v>KNRCON</v>
          </cell>
          <cell r="C114">
            <v>0.20710000000000001</v>
          </cell>
          <cell r="D114">
            <v>0.1265</v>
          </cell>
        </row>
        <row r="115">
          <cell r="B115" t="str">
            <v>SWSOLAR</v>
          </cell>
          <cell r="C115">
            <v>-0.2167</v>
          </cell>
          <cell r="D115">
            <v>-4.8800000000000003E-2</v>
          </cell>
        </row>
        <row r="116">
          <cell r="B116" t="str">
            <v>ENGINERSIN</v>
          </cell>
          <cell r="C116">
            <v>2.2200000000000001E-2</v>
          </cell>
          <cell r="D116">
            <v>9.3799999999999994E-2</v>
          </cell>
        </row>
        <row r="117">
          <cell r="B117" t="str">
            <v>RITES</v>
          </cell>
          <cell r="C117">
            <v>0.18970000000000001</v>
          </cell>
          <cell r="D117">
            <v>8.7400000000000005E-2</v>
          </cell>
        </row>
        <row r="119">
          <cell r="B119" t="str">
            <v>TOTAL</v>
          </cell>
          <cell r="C119">
            <v>0.16109999999999999</v>
          </cell>
          <cell r="D119">
            <v>6.3200000000000006E-2</v>
          </cell>
        </row>
        <row r="124">
          <cell r="B124" t="str">
            <v>LT</v>
          </cell>
          <cell r="C124">
            <v>2.6200000000000001E-2</v>
          </cell>
          <cell r="D124">
            <v>38</v>
          </cell>
        </row>
        <row r="125">
          <cell r="B125" t="str">
            <v>NCC</v>
          </cell>
          <cell r="C125">
            <v>3.6700000000000003E-2</v>
          </cell>
          <cell r="D125">
            <v>27</v>
          </cell>
        </row>
        <row r="126">
          <cell r="B126" t="str">
            <v>KPIL</v>
          </cell>
          <cell r="C126">
            <v>0</v>
          </cell>
        </row>
        <row r="127">
          <cell r="B127" t="str">
            <v>KEC</v>
          </cell>
          <cell r="C127">
            <v>1.7500000000000002E-2</v>
          </cell>
          <cell r="D127">
            <v>57</v>
          </cell>
        </row>
        <row r="128">
          <cell r="B128" t="str">
            <v>RVNL</v>
          </cell>
          <cell r="C128">
            <v>1.21E-2</v>
          </cell>
          <cell r="D128">
            <v>83</v>
          </cell>
        </row>
        <row r="129">
          <cell r="B129" t="str">
            <v>IRCON</v>
          </cell>
          <cell r="C129">
            <v>3.8800000000000001E-2</v>
          </cell>
          <cell r="D129">
            <v>26</v>
          </cell>
        </row>
        <row r="130">
          <cell r="B130" t="str">
            <v>PNCINFRA</v>
          </cell>
          <cell r="C130">
            <v>0.1111</v>
          </cell>
          <cell r="D130">
            <v>9</v>
          </cell>
        </row>
        <row r="131">
          <cell r="B131" t="str">
            <v>NBCC</v>
          </cell>
          <cell r="C131">
            <v>1.23E-2</v>
          </cell>
          <cell r="D131">
            <v>81</v>
          </cell>
        </row>
        <row r="132">
          <cell r="B132" t="str">
            <v>IRB</v>
          </cell>
          <cell r="C132">
            <v>1.52E-2</v>
          </cell>
          <cell r="D132">
            <v>66</v>
          </cell>
        </row>
        <row r="133">
          <cell r="B133" t="str">
            <v>KNRCON</v>
          </cell>
          <cell r="C133">
            <v>8.6199999999999999E-2</v>
          </cell>
          <cell r="D133">
            <v>12</v>
          </cell>
        </row>
        <row r="134">
          <cell r="B134" t="str">
            <v>SWSOLAR</v>
          </cell>
          <cell r="C134">
            <v>-8.8000000000000005E-3</v>
          </cell>
          <cell r="D134">
            <v>-114</v>
          </cell>
        </row>
        <row r="135">
          <cell r="B135" t="str">
            <v>ENGINERSIN</v>
          </cell>
          <cell r="C135">
            <v>3.1399999999999997E-2</v>
          </cell>
          <cell r="D135">
            <v>32</v>
          </cell>
        </row>
        <row r="136">
          <cell r="B136" t="str">
            <v>RITES</v>
          </cell>
          <cell r="C136">
            <v>2.7E-2</v>
          </cell>
          <cell r="D136">
            <v>37</v>
          </cell>
        </row>
        <row r="138">
          <cell r="B138" t="str">
            <v>TOTAL</v>
          </cell>
          <cell r="C138">
            <v>2.5100000000000001E-2</v>
          </cell>
          <cell r="D138">
            <v>40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profitfromit.i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AA818-385E-465C-A0E1-CC09BD1DD186}">
  <dimension ref="A1:AF1012"/>
  <sheetViews>
    <sheetView showGridLines="0" tabSelected="1" workbookViewId="0"/>
  </sheetViews>
  <sheetFormatPr defaultColWidth="14.44140625" defaultRowHeight="15" customHeight="1"/>
  <cols>
    <col min="1" max="1" width="12.6640625" customWidth="1"/>
    <col min="2" max="2" width="18" customWidth="1"/>
    <col min="3" max="3" width="11.5546875" customWidth="1"/>
    <col min="4" max="4" width="12.5546875" customWidth="1"/>
    <col min="5" max="5" width="14.6640625" customWidth="1"/>
    <col min="6" max="6" width="15.6640625" customWidth="1"/>
    <col min="7" max="7" width="13" customWidth="1"/>
    <col min="8" max="8" width="11.44140625" customWidth="1"/>
    <col min="9" max="9" width="16.44140625" customWidth="1"/>
    <col min="10" max="10" width="18.44140625" customWidth="1"/>
    <col min="11" max="11" width="10.33203125" customWidth="1"/>
    <col min="12" max="12" width="14.109375" customWidth="1"/>
    <col min="13" max="13" width="10.44140625" customWidth="1"/>
    <col min="14" max="14" width="14.5546875" customWidth="1"/>
    <col min="15" max="15" width="26" customWidth="1"/>
    <col min="16" max="16" width="12.109375" customWidth="1"/>
    <col min="17" max="17" width="12.6640625" customWidth="1"/>
    <col min="18" max="18" width="13.33203125" customWidth="1"/>
    <col min="19" max="19" width="9.109375" customWidth="1"/>
    <col min="20" max="20" width="7.5546875" customWidth="1"/>
    <col min="21" max="21" width="23.44140625" customWidth="1"/>
    <col min="22" max="22" width="13.33203125" customWidth="1"/>
    <col min="23" max="23" width="12.44140625" customWidth="1"/>
    <col min="24" max="24" width="9.33203125" customWidth="1"/>
    <col min="25" max="25" width="7.5546875" customWidth="1"/>
    <col min="26" max="26" width="6" customWidth="1"/>
    <col min="27" max="32" width="8.6640625" customWidth="1"/>
  </cols>
  <sheetData>
    <row r="1" spans="1:32" ht="14.4">
      <c r="A1" s="23"/>
      <c r="B1" s="24" t="s">
        <v>68</v>
      </c>
      <c r="C1" s="23"/>
      <c r="D1" s="23"/>
      <c r="E1" s="23"/>
      <c r="F1" s="24" t="s">
        <v>69</v>
      </c>
      <c r="G1" s="23"/>
      <c r="H1" s="23"/>
      <c r="I1" s="23"/>
      <c r="J1" s="24" t="s">
        <v>70</v>
      </c>
      <c r="K1" s="23"/>
      <c r="L1" s="23">
        <f>17300+21500</f>
        <v>38800</v>
      </c>
      <c r="M1" s="23"/>
      <c r="N1" s="23"/>
      <c r="O1" s="23"/>
      <c r="P1" s="23"/>
      <c r="Q1" s="23"/>
      <c r="R1" s="23"/>
      <c r="S1" s="24" t="s">
        <v>71</v>
      </c>
      <c r="T1" s="25"/>
      <c r="U1" s="26"/>
      <c r="V1" s="26"/>
      <c r="W1" s="23"/>
      <c r="Y1" s="23"/>
      <c r="Z1" s="23"/>
      <c r="AA1" s="23"/>
      <c r="AB1" s="23"/>
      <c r="AC1" s="23"/>
      <c r="AD1" s="23"/>
      <c r="AE1" s="23"/>
      <c r="AF1" s="23"/>
    </row>
    <row r="2" spans="1:32" ht="14.4">
      <c r="A2" s="24" t="s">
        <v>72</v>
      </c>
      <c r="B2" s="24" t="s">
        <v>73</v>
      </c>
      <c r="C2" s="24" t="s">
        <v>3</v>
      </c>
      <c r="D2" s="24" t="s">
        <v>4</v>
      </c>
      <c r="E2" s="24" t="s">
        <v>74</v>
      </c>
      <c r="F2" s="24" t="s">
        <v>75</v>
      </c>
      <c r="G2" s="24" t="s">
        <v>76</v>
      </c>
      <c r="H2" s="24" t="s">
        <v>77</v>
      </c>
      <c r="I2" s="24" t="s">
        <v>78</v>
      </c>
      <c r="J2" s="24" t="s">
        <v>63</v>
      </c>
      <c r="K2" s="24" t="s">
        <v>79</v>
      </c>
      <c r="L2" s="24" t="s">
        <v>80</v>
      </c>
      <c r="M2" s="24" t="s">
        <v>81</v>
      </c>
      <c r="N2" s="24" t="s">
        <v>82</v>
      </c>
      <c r="O2" s="24" t="s">
        <v>83</v>
      </c>
      <c r="P2" s="24" t="s">
        <v>84</v>
      </c>
      <c r="Q2" s="24" t="s">
        <v>85</v>
      </c>
      <c r="R2" s="24" t="s">
        <v>86</v>
      </c>
      <c r="S2" s="27" t="s">
        <v>87</v>
      </c>
      <c r="T2" s="28" t="s">
        <v>88</v>
      </c>
      <c r="U2" s="28" t="s">
        <v>89</v>
      </c>
      <c r="V2" s="28" t="s">
        <v>20</v>
      </c>
      <c r="W2" s="24" t="s">
        <v>90</v>
      </c>
      <c r="Y2" s="23"/>
      <c r="Z2" s="23"/>
      <c r="AA2" s="23"/>
      <c r="AB2" s="23"/>
      <c r="AC2" s="23"/>
      <c r="AD2" s="23"/>
      <c r="AE2" s="23"/>
      <c r="AF2" s="23"/>
    </row>
    <row r="3" spans="1:32" ht="14.4">
      <c r="A3" s="23"/>
      <c r="B3" s="29" t="s">
        <v>7</v>
      </c>
      <c r="C3" s="30">
        <f ca="1">IFERROR(__xludf.DUMMYFUNCTION("GOOGLEFINANCE(""nse:""&amp;B3,""price"")"),3686.3)</f>
        <v>3686.3</v>
      </c>
      <c r="D3" s="30">
        <f ca="1">IFERROR(__xludf.DUMMYFUNCTION("GOOGLEFINANCE(""nse:""&amp;B3,""MARKETCAP"")/10000000"),507614.2792573)</f>
        <v>507614.27925730002</v>
      </c>
      <c r="E3" s="31">
        <v>470000</v>
      </c>
      <c r="F3" s="32">
        <f t="shared" ref="F3:H3" si="0">C49</f>
        <v>260912.15999999997</v>
      </c>
      <c r="G3" s="32">
        <f t="shared" si="0"/>
        <v>17220.202559999998</v>
      </c>
      <c r="H3" s="32">
        <f t="shared" si="0"/>
        <v>104.29560000000001</v>
      </c>
      <c r="I3" s="33">
        <v>2</v>
      </c>
      <c r="J3" s="34">
        <v>281</v>
      </c>
      <c r="K3" s="32">
        <v>86084</v>
      </c>
      <c r="L3" s="35">
        <v>84340</v>
      </c>
      <c r="M3" s="35">
        <v>2282</v>
      </c>
      <c r="N3" s="36">
        <v>217074</v>
      </c>
      <c r="O3" s="34">
        <v>176600</v>
      </c>
      <c r="P3" s="34">
        <v>339627</v>
      </c>
      <c r="Q3" s="34">
        <v>237077</v>
      </c>
      <c r="R3" s="34">
        <v>48770</v>
      </c>
      <c r="S3" s="37">
        <v>18266</v>
      </c>
      <c r="T3" s="38">
        <v>2163</v>
      </c>
      <c r="U3" s="38">
        <v>-25413</v>
      </c>
      <c r="V3" s="38">
        <f t="shared" ref="V3:V4" si="1">SUM(S3:U3)</f>
        <v>-4984</v>
      </c>
      <c r="W3" s="23">
        <v>-4516</v>
      </c>
      <c r="Y3" s="23"/>
      <c r="Z3" s="23"/>
      <c r="AA3" s="23"/>
      <c r="AB3" s="23"/>
      <c r="AC3" s="23"/>
      <c r="AD3" s="23"/>
      <c r="AE3" s="23"/>
      <c r="AF3" s="23"/>
    </row>
    <row r="4" spans="1:32" ht="14.4">
      <c r="A4" s="23"/>
      <c r="B4" s="39" t="s">
        <v>91</v>
      </c>
      <c r="C4" s="40">
        <v>3763</v>
      </c>
      <c r="D4" s="41">
        <f ca="1">C4*D3/C3</f>
        <v>518176.09333077067</v>
      </c>
      <c r="E4" s="42">
        <f>PV(E5,1,0,-E3,0)</f>
        <v>391666.66666666669</v>
      </c>
      <c r="F4" s="39">
        <f t="shared" ref="F4:G4" si="2">C35</f>
        <v>221112</v>
      </c>
      <c r="G4" s="39">
        <f t="shared" si="2"/>
        <v>15569</v>
      </c>
      <c r="H4" s="39">
        <f>F35</f>
        <v>93.96</v>
      </c>
      <c r="I4" s="39">
        <v>2</v>
      </c>
      <c r="J4" s="39">
        <v>275</v>
      </c>
      <c r="K4" s="39">
        <v>89044</v>
      </c>
      <c r="L4" s="35">
        <v>92113</v>
      </c>
      <c r="M4" s="43">
        <v>2136</v>
      </c>
      <c r="N4" s="43">
        <v>221215</v>
      </c>
      <c r="O4" s="39">
        <v>162065</v>
      </c>
      <c r="P4" s="39">
        <v>330352</v>
      </c>
      <c r="Q4" s="39">
        <v>226785</v>
      </c>
      <c r="R4" s="44">
        <v>44731</v>
      </c>
      <c r="S4" s="45">
        <v>22777</v>
      </c>
      <c r="T4" s="46">
        <v>-8312</v>
      </c>
      <c r="U4" s="46">
        <v>-11573</v>
      </c>
      <c r="V4" s="46">
        <f t="shared" si="1"/>
        <v>2892</v>
      </c>
      <c r="W4" s="23">
        <v>-4143</v>
      </c>
      <c r="Y4" s="23"/>
      <c r="Z4" s="23"/>
      <c r="AA4" s="23"/>
      <c r="AB4" s="23"/>
      <c r="AC4" s="23"/>
      <c r="AD4" s="23"/>
      <c r="AE4" s="23"/>
      <c r="AF4" s="23"/>
    </row>
    <row r="5" spans="1:32" ht="14.4">
      <c r="A5" s="23"/>
      <c r="B5" s="47" t="s">
        <v>21</v>
      </c>
      <c r="C5" s="48">
        <f t="shared" ref="C5:D5" ca="1" si="3">(C3/C4)-1</f>
        <v>-2.0382673398883777E-2</v>
      </c>
      <c r="D5" s="48">
        <f t="shared" ca="1" si="3"/>
        <v>-2.0382673398883888E-2</v>
      </c>
      <c r="E5" s="48">
        <v>0.2</v>
      </c>
      <c r="F5" s="48">
        <f t="shared" ref="F5:S5" si="4">(F3/F4)-1</f>
        <v>0.17999999999999994</v>
      </c>
      <c r="G5" s="48">
        <f t="shared" si="4"/>
        <v>0.10605707238743634</v>
      </c>
      <c r="H5" s="48">
        <f t="shared" si="4"/>
        <v>0.1100000000000001</v>
      </c>
      <c r="I5" s="48">
        <f t="shared" si="4"/>
        <v>0</v>
      </c>
      <c r="J5" s="48">
        <f t="shared" si="4"/>
        <v>2.1818181818181737E-2</v>
      </c>
      <c r="K5" s="48">
        <f t="shared" si="4"/>
        <v>-3.3241992722698899E-2</v>
      </c>
      <c r="L5" s="48">
        <f t="shared" si="4"/>
        <v>-8.4385483047995424E-2</v>
      </c>
      <c r="M5" s="48">
        <f t="shared" si="4"/>
        <v>6.8352059925093522E-2</v>
      </c>
      <c r="N5" s="48">
        <f t="shared" si="4"/>
        <v>-1.8719345433175882E-2</v>
      </c>
      <c r="O5" s="48">
        <f t="shared" si="4"/>
        <v>8.9686237003671287E-2</v>
      </c>
      <c r="P5" s="48">
        <f t="shared" si="4"/>
        <v>2.8076112752458027E-2</v>
      </c>
      <c r="Q5" s="48">
        <f t="shared" si="4"/>
        <v>4.5382190180126569E-2</v>
      </c>
      <c r="R5" s="48">
        <f t="shared" si="4"/>
        <v>9.0295320918378774E-2</v>
      </c>
      <c r="S5" s="49">
        <f t="shared" si="4"/>
        <v>-0.19805066514466352</v>
      </c>
      <c r="T5" s="50">
        <v>1.26</v>
      </c>
      <c r="U5" s="50">
        <v>-1.2</v>
      </c>
      <c r="V5" s="50">
        <f t="shared" ref="V5:W5" si="5">(V3/V4)-1</f>
        <v>-2.723374827109267</v>
      </c>
      <c r="W5" s="48">
        <f t="shared" si="5"/>
        <v>9.0031378228336845E-2</v>
      </c>
      <c r="Y5" s="23"/>
      <c r="Z5" s="23"/>
      <c r="AA5" s="23"/>
      <c r="AB5" s="23"/>
      <c r="AC5" s="23"/>
      <c r="AD5" s="23"/>
      <c r="AE5" s="23"/>
      <c r="AF5" s="23"/>
    </row>
    <row r="6" spans="1:32" ht="14.4">
      <c r="A6" s="23"/>
      <c r="B6" s="51"/>
      <c r="C6" s="51"/>
      <c r="D6" s="52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</row>
    <row r="7" spans="1:32" ht="14.4">
      <c r="A7" s="23"/>
      <c r="B7" s="53" t="s">
        <v>21</v>
      </c>
      <c r="C7" s="54" t="s">
        <v>92</v>
      </c>
      <c r="D7" s="52"/>
      <c r="E7" s="55"/>
      <c r="F7" s="53" t="s">
        <v>93</v>
      </c>
      <c r="G7" s="51"/>
      <c r="H7" s="51"/>
      <c r="I7" s="53" t="s">
        <v>94</v>
      </c>
      <c r="J7" s="51"/>
      <c r="K7" s="51"/>
      <c r="L7" s="53" t="s">
        <v>95</v>
      </c>
      <c r="M7" s="51"/>
      <c r="N7" s="51"/>
      <c r="O7" s="51"/>
      <c r="P7" s="51"/>
      <c r="Q7" s="56" t="s">
        <v>71</v>
      </c>
      <c r="R7" s="57"/>
      <c r="S7" s="57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</row>
    <row r="8" spans="1:32" ht="14.4">
      <c r="A8" s="24" t="s">
        <v>96</v>
      </c>
      <c r="B8" s="58" t="s">
        <v>97</v>
      </c>
      <c r="C8" s="58" t="s">
        <v>98</v>
      </c>
      <c r="D8" s="59" t="s">
        <v>99</v>
      </c>
      <c r="E8" s="59" t="s">
        <v>100</v>
      </c>
      <c r="F8" s="58" t="s">
        <v>101</v>
      </c>
      <c r="G8" s="58" t="s">
        <v>102</v>
      </c>
      <c r="H8" s="60" t="s">
        <v>40</v>
      </c>
      <c r="I8" s="61" t="s">
        <v>45</v>
      </c>
      <c r="J8" s="59" t="s">
        <v>103</v>
      </c>
      <c r="K8" s="58" t="s">
        <v>46</v>
      </c>
      <c r="L8" s="62" t="s">
        <v>104</v>
      </c>
      <c r="M8" s="59" t="s">
        <v>48</v>
      </c>
      <c r="N8" s="63" t="s">
        <v>105</v>
      </c>
      <c r="O8" s="62" t="s">
        <v>106</v>
      </c>
      <c r="P8" s="62" t="s">
        <v>107</v>
      </c>
      <c r="Q8" s="64" t="s">
        <v>108</v>
      </c>
      <c r="R8" s="65" t="s">
        <v>109</v>
      </c>
      <c r="S8" s="66" t="s">
        <v>110</v>
      </c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</row>
    <row r="9" spans="1:32" ht="14.4">
      <c r="A9" s="23"/>
      <c r="B9" s="67">
        <f>L45</f>
        <v>0.15</v>
      </c>
      <c r="C9" s="68">
        <f>P51</f>
        <v>6.2409288824383166E-2</v>
      </c>
      <c r="D9" s="69">
        <f>N3/O3</f>
        <v>1.2291845979614948</v>
      </c>
      <c r="E9" s="70">
        <f>(R3/F3)*365</f>
        <v>68.226218356400111</v>
      </c>
      <c r="F9" s="67">
        <f>L3/(J3+K3)</f>
        <v>0.9765530017947085</v>
      </c>
      <c r="G9" s="67">
        <f>Q3/P3</f>
        <v>0.69805109723314107</v>
      </c>
      <c r="H9" s="71">
        <f>P52</f>
        <v>5.3623693379790938</v>
      </c>
      <c r="I9" s="67">
        <f>G3/(K3+J3)</f>
        <v>0.19938867087361775</v>
      </c>
      <c r="J9" s="69">
        <f>G3/J3</f>
        <v>61.281859644128104</v>
      </c>
      <c r="K9" s="67">
        <f>G3/P3</f>
        <v>5.0703279067918619E-2</v>
      </c>
      <c r="L9" s="69">
        <f ca="1">C3/H3</f>
        <v>35.344731704884964</v>
      </c>
      <c r="M9" s="68">
        <f ca="1">H3/C3</f>
        <v>2.8292759677725633E-2</v>
      </c>
      <c r="N9" s="71">
        <f>(J3+K3)/(J3/I3)</f>
        <v>614.6975088967971</v>
      </c>
      <c r="O9" s="69">
        <f ca="1">C3/N9</f>
        <v>5.9969333642100393</v>
      </c>
      <c r="P9" s="69">
        <v>1.4</v>
      </c>
      <c r="Q9" s="72">
        <f>S3-O3</f>
        <v>-158334</v>
      </c>
      <c r="R9" s="73">
        <f>S3-L3</f>
        <v>-66074</v>
      </c>
      <c r="S9" s="74">
        <f>S3+W3</f>
        <v>13750</v>
      </c>
    </row>
    <row r="10" spans="1:32" ht="14.4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spans="1:32" ht="14.4">
      <c r="A11" s="53" t="s">
        <v>111</v>
      </c>
      <c r="B11" s="53" t="s">
        <v>112</v>
      </c>
      <c r="C11" s="53" t="s">
        <v>75</v>
      </c>
      <c r="D11" s="53" t="s">
        <v>76</v>
      </c>
      <c r="E11" s="53" t="s">
        <v>113</v>
      </c>
      <c r="F11" s="53" t="s">
        <v>77</v>
      </c>
      <c r="G11" s="53" t="s">
        <v>63</v>
      </c>
      <c r="H11" s="53" t="s">
        <v>114</v>
      </c>
      <c r="I11" s="53" t="s">
        <v>115</v>
      </c>
      <c r="J11" s="53" t="s">
        <v>116</v>
      </c>
      <c r="K11" s="53" t="s">
        <v>117</v>
      </c>
      <c r="L11" s="53" t="s">
        <v>118</v>
      </c>
      <c r="M11" s="53" t="s">
        <v>119</v>
      </c>
      <c r="N11" s="23"/>
    </row>
    <row r="12" spans="1:32" ht="14.4">
      <c r="A12" s="23"/>
      <c r="B12" s="75" t="s">
        <v>120</v>
      </c>
      <c r="C12" s="76">
        <v>8035</v>
      </c>
      <c r="D12" s="77">
        <v>315</v>
      </c>
      <c r="E12" s="78">
        <f t="shared" ref="E12:E21" si="6">D12/C12</f>
        <v>3.9203484754200373E-2</v>
      </c>
      <c r="F12" s="79">
        <v>12.67</v>
      </c>
      <c r="G12" s="80">
        <v>27</v>
      </c>
      <c r="H12" s="80"/>
      <c r="I12" s="80"/>
      <c r="J12" s="76">
        <v>629.95000000000005</v>
      </c>
      <c r="K12" s="76">
        <v>141.25</v>
      </c>
      <c r="L12" s="76">
        <f t="shared" ref="L12:L36" si="7">J12/F12</f>
        <v>49.719810576164171</v>
      </c>
      <c r="M12" s="76">
        <f t="shared" ref="M12:M36" si="8">K12/F12</f>
        <v>11.148382004735597</v>
      </c>
      <c r="N12" s="23"/>
      <c r="O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</row>
    <row r="13" spans="1:32" ht="14.4">
      <c r="A13" s="23"/>
      <c r="B13" s="75" t="s">
        <v>121</v>
      </c>
      <c r="C13" s="76">
        <v>9195</v>
      </c>
      <c r="D13" s="77">
        <v>290</v>
      </c>
      <c r="E13" s="78">
        <f t="shared" si="6"/>
        <v>3.1538879825992384E-2</v>
      </c>
      <c r="F13" s="79">
        <v>13.95</v>
      </c>
      <c r="G13" s="80">
        <v>27</v>
      </c>
      <c r="H13" s="80">
        <v>3138</v>
      </c>
      <c r="I13" s="80">
        <v>4978</v>
      </c>
      <c r="J13" s="76">
        <v>292.7</v>
      </c>
      <c r="K13" s="76">
        <v>195.75</v>
      </c>
      <c r="L13" s="76">
        <f t="shared" si="7"/>
        <v>20.982078853046595</v>
      </c>
      <c r="M13" s="76">
        <f t="shared" si="8"/>
        <v>14.03225806451613</v>
      </c>
      <c r="N13" s="23"/>
      <c r="O13" s="23"/>
      <c r="U13" s="23"/>
      <c r="V13" s="6"/>
      <c r="W13" s="6"/>
      <c r="X13" s="6"/>
      <c r="Y13" s="6"/>
      <c r="Z13" s="6"/>
      <c r="AA13" s="23"/>
      <c r="AB13" s="23"/>
      <c r="AC13" s="23"/>
      <c r="AD13" s="23"/>
      <c r="AE13" s="23"/>
      <c r="AF13" s="23"/>
    </row>
    <row r="14" spans="1:32" ht="14.4">
      <c r="A14" s="23"/>
      <c r="B14" s="75" t="s">
        <v>122</v>
      </c>
      <c r="C14" s="76">
        <v>10857</v>
      </c>
      <c r="D14" s="77">
        <v>380</v>
      </c>
      <c r="E14" s="78">
        <f t="shared" si="6"/>
        <v>3.5000460532375426E-2</v>
      </c>
      <c r="F14" s="79">
        <v>17.420000000000002</v>
      </c>
      <c r="G14" s="80">
        <v>27</v>
      </c>
      <c r="H14" s="80">
        <v>3217</v>
      </c>
      <c r="I14" s="80">
        <v>4701</v>
      </c>
      <c r="J14" s="76">
        <v>220</v>
      </c>
      <c r="K14" s="76">
        <v>145.6</v>
      </c>
      <c r="L14" s="76">
        <f t="shared" si="7"/>
        <v>12.629161882893225</v>
      </c>
      <c r="M14" s="76">
        <f t="shared" si="8"/>
        <v>8.3582089552238799</v>
      </c>
      <c r="N14" s="23"/>
      <c r="O14" s="23"/>
      <c r="U14" s="23"/>
      <c r="V14" s="6"/>
      <c r="W14" s="81"/>
      <c r="X14" s="6"/>
      <c r="Y14" s="81"/>
      <c r="Z14" s="81"/>
      <c r="AA14" s="23"/>
    </row>
    <row r="15" spans="1:32" ht="14.4">
      <c r="A15" s="23"/>
      <c r="B15" s="75" t="s">
        <v>123</v>
      </c>
      <c r="C15" s="76">
        <v>11107</v>
      </c>
      <c r="D15" s="76">
        <v>747</v>
      </c>
      <c r="E15" s="78">
        <f t="shared" si="6"/>
        <v>6.725488430719366E-2</v>
      </c>
      <c r="F15" s="79">
        <v>42.82</v>
      </c>
      <c r="G15" s="80">
        <v>27</v>
      </c>
      <c r="H15" s="80">
        <v>2647</v>
      </c>
      <c r="I15" s="80">
        <v>2769</v>
      </c>
      <c r="J15" s="76">
        <v>544</v>
      </c>
      <c r="K15" s="76">
        <v>175.4</v>
      </c>
      <c r="L15" s="76">
        <f t="shared" si="7"/>
        <v>12.704343764595983</v>
      </c>
      <c r="M15" s="76">
        <f t="shared" si="8"/>
        <v>4.0962167211583376</v>
      </c>
      <c r="N15" s="23"/>
      <c r="O15" s="23"/>
      <c r="U15" s="23"/>
      <c r="V15" s="6"/>
      <c r="W15" s="82"/>
      <c r="X15" s="6"/>
      <c r="Y15" s="81"/>
      <c r="Z15" s="81"/>
      <c r="AA15" s="23"/>
    </row>
    <row r="16" spans="1:32" ht="14.4">
      <c r="A16" s="23"/>
      <c r="B16" s="75" t="s">
        <v>124</v>
      </c>
      <c r="C16" s="77">
        <v>14599</v>
      </c>
      <c r="D16" s="76">
        <v>1050</v>
      </c>
      <c r="E16" s="78">
        <f t="shared" si="6"/>
        <v>7.1922734433865335E-2</v>
      </c>
      <c r="F16" s="79">
        <v>77.62</v>
      </c>
      <c r="G16" s="80">
        <v>27</v>
      </c>
      <c r="H16" s="80">
        <v>3316</v>
      </c>
      <c r="I16" s="80">
        <v>3454</v>
      </c>
      <c r="J16" s="76">
        <v>1021</v>
      </c>
      <c r="K16" s="76">
        <v>380</v>
      </c>
      <c r="L16" s="76">
        <f t="shared" si="7"/>
        <v>13.153826333419222</v>
      </c>
      <c r="M16" s="76">
        <f t="shared" si="8"/>
        <v>4.8956454522030404</v>
      </c>
      <c r="N16" s="23"/>
      <c r="O16" s="23"/>
      <c r="U16" s="23"/>
      <c r="V16" s="6"/>
      <c r="W16" s="82"/>
      <c r="X16" s="6"/>
      <c r="Y16" s="81"/>
      <c r="Z16" s="81"/>
      <c r="AA16" s="23"/>
    </row>
    <row r="17" spans="1:32" ht="14.4">
      <c r="A17" s="23"/>
      <c r="B17" s="75" t="s">
        <v>125</v>
      </c>
      <c r="C17" s="77">
        <v>16747</v>
      </c>
      <c r="D17" s="76">
        <v>1317</v>
      </c>
      <c r="E17" s="78">
        <f t="shared" si="6"/>
        <v>7.8640950618021135E-2</v>
      </c>
      <c r="F17" s="79">
        <v>76.05</v>
      </c>
      <c r="G17" s="80">
        <v>27</v>
      </c>
      <c r="H17" s="80">
        <v>4964</v>
      </c>
      <c r="I17" s="80">
        <v>3499</v>
      </c>
      <c r="J17" s="76">
        <v>1849.8</v>
      </c>
      <c r="K17" s="76">
        <v>901.25</v>
      </c>
      <c r="L17" s="76">
        <f t="shared" si="7"/>
        <v>24.323471400394478</v>
      </c>
      <c r="M17" s="76">
        <f t="shared" si="8"/>
        <v>11.850756081525313</v>
      </c>
      <c r="N17" s="83">
        <f>(D17*F16)/D16</f>
        <v>97.35765714285715</v>
      </c>
      <c r="O17" s="84" t="s">
        <v>126</v>
      </c>
      <c r="P17" s="84" t="s">
        <v>127</v>
      </c>
      <c r="Q17" s="84" t="s">
        <v>128</v>
      </c>
      <c r="R17" s="84" t="s">
        <v>129</v>
      </c>
      <c r="S17" s="85" t="s">
        <v>130</v>
      </c>
      <c r="U17" s="23"/>
      <c r="V17" s="6"/>
      <c r="W17" s="82"/>
      <c r="X17" s="6"/>
      <c r="Y17" s="81"/>
      <c r="Z17" s="81"/>
      <c r="AA17" s="23"/>
    </row>
    <row r="18" spans="1:32" ht="14.4">
      <c r="A18" s="23"/>
      <c r="B18" s="75" t="s">
        <v>131</v>
      </c>
      <c r="C18" s="77">
        <v>20700</v>
      </c>
      <c r="D18" s="76">
        <v>2240</v>
      </c>
      <c r="E18" s="78">
        <f t="shared" si="6"/>
        <v>0.10821256038647344</v>
      </c>
      <c r="F18" s="79">
        <v>50.22</v>
      </c>
      <c r="G18" s="80">
        <v>27</v>
      </c>
      <c r="H18" s="80">
        <v>6922</v>
      </c>
      <c r="I18" s="80">
        <v>6200</v>
      </c>
      <c r="J18" s="76">
        <f>2915/2</f>
        <v>1457.5</v>
      </c>
      <c r="K18" s="76">
        <f>1230/2</f>
        <v>615</v>
      </c>
      <c r="L18" s="76">
        <f t="shared" si="7"/>
        <v>29.022301871764238</v>
      </c>
      <c r="M18" s="76">
        <f t="shared" si="8"/>
        <v>12.246117084826762</v>
      </c>
      <c r="N18" s="23"/>
      <c r="O18" s="44" t="s">
        <v>132</v>
      </c>
      <c r="P18" s="86">
        <v>26908</v>
      </c>
      <c r="Q18" s="86">
        <v>22058</v>
      </c>
      <c r="R18" s="87">
        <f t="shared" ref="R18:R24" si="9">P18/$P$39</f>
        <v>0.37932784481786397</v>
      </c>
      <c r="S18" s="87">
        <f t="shared" ref="S18:S24" si="10">(P18/Q18)^(1/1)-1</f>
        <v>0.219874875328679</v>
      </c>
      <c r="U18" s="23"/>
      <c r="V18" s="6"/>
      <c r="W18" s="82"/>
      <c r="X18" s="6"/>
      <c r="Y18" s="81"/>
      <c r="Z18" s="81"/>
      <c r="AA18" s="23"/>
    </row>
    <row r="19" spans="1:32" ht="14.4">
      <c r="A19" s="23"/>
      <c r="B19" s="75" t="s">
        <v>133</v>
      </c>
      <c r="C19" s="76">
        <v>29561</v>
      </c>
      <c r="D19" s="76">
        <v>2325</v>
      </c>
      <c r="E19" s="78">
        <f t="shared" si="6"/>
        <v>7.8650925205507261E-2</v>
      </c>
      <c r="F19" s="79">
        <v>75.59</v>
      </c>
      <c r="G19" s="80">
        <v>58</v>
      </c>
      <c r="H19" s="80">
        <v>10831</v>
      </c>
      <c r="I19" s="80">
        <v>12120</v>
      </c>
      <c r="J19" s="76">
        <v>4670</v>
      </c>
      <c r="K19" s="76">
        <v>1374.9</v>
      </c>
      <c r="L19" s="76">
        <f t="shared" si="7"/>
        <v>61.780658817303873</v>
      </c>
      <c r="M19" s="76">
        <f t="shared" si="8"/>
        <v>18.188913877497022</v>
      </c>
      <c r="N19" s="23"/>
      <c r="O19" s="44" t="s">
        <v>134</v>
      </c>
      <c r="P19" s="86">
        <v>11505</v>
      </c>
      <c r="Q19" s="86">
        <v>10851</v>
      </c>
      <c r="R19" s="87">
        <f t="shared" si="9"/>
        <v>0.16218845156197134</v>
      </c>
      <c r="S19" s="87">
        <f t="shared" si="10"/>
        <v>6.027094277025169E-2</v>
      </c>
      <c r="U19" s="23"/>
      <c r="V19" s="6"/>
      <c r="W19" s="82"/>
      <c r="X19" s="6"/>
      <c r="Y19" s="81"/>
      <c r="Z19" s="81"/>
      <c r="AA19" s="23"/>
    </row>
    <row r="20" spans="1:32" ht="14.4">
      <c r="A20" s="23" t="s">
        <v>135</v>
      </c>
      <c r="B20" s="75" t="s">
        <v>136</v>
      </c>
      <c r="C20" s="76">
        <v>40608</v>
      </c>
      <c r="D20" s="76">
        <v>3789</v>
      </c>
      <c r="E20" s="78">
        <f t="shared" si="6"/>
        <v>9.3306737588652489E-2</v>
      </c>
      <c r="F20" s="79">
        <v>59.5</v>
      </c>
      <c r="G20" s="80">
        <v>120</v>
      </c>
      <c r="H20" s="80">
        <v>13988</v>
      </c>
      <c r="I20" s="80">
        <v>18400</v>
      </c>
      <c r="J20" s="76">
        <f>4440/2</f>
        <v>2220</v>
      </c>
      <c r="K20" s="76">
        <f>670/2</f>
        <v>335</v>
      </c>
      <c r="L20" s="76">
        <f t="shared" si="7"/>
        <v>37.310924369747902</v>
      </c>
      <c r="M20" s="76">
        <f t="shared" si="8"/>
        <v>5.6302521008403366</v>
      </c>
      <c r="N20" s="23"/>
      <c r="O20" s="31" t="s">
        <v>137</v>
      </c>
      <c r="P20" s="88">
        <v>8495</v>
      </c>
      <c r="Q20" s="88">
        <v>6682</v>
      </c>
      <c r="R20" s="87">
        <f t="shared" si="9"/>
        <v>0.11975583624675765</v>
      </c>
      <c r="S20" s="87">
        <f t="shared" si="10"/>
        <v>0.27132595031427709</v>
      </c>
      <c r="U20" s="23"/>
      <c r="V20" s="6"/>
      <c r="W20" s="82"/>
      <c r="X20" s="6"/>
      <c r="Y20" s="81"/>
      <c r="Z20" s="81"/>
      <c r="AA20" s="23"/>
    </row>
    <row r="21" spans="1:32" ht="14.4">
      <c r="A21" s="23"/>
      <c r="B21" s="75" t="s">
        <v>138</v>
      </c>
      <c r="C21" s="76">
        <v>43854</v>
      </c>
      <c r="D21" s="76">
        <v>5451</v>
      </c>
      <c r="E21" s="78">
        <f t="shared" si="6"/>
        <v>0.12429880968668765</v>
      </c>
      <c r="F21" s="79">
        <v>73.77</v>
      </c>
      <c r="G21" s="80">
        <v>120</v>
      </c>
      <c r="H21" s="80">
        <v>20991</v>
      </c>
      <c r="I21" s="80">
        <v>22656</v>
      </c>
      <c r="J21" s="76">
        <v>1800</v>
      </c>
      <c r="K21" s="76">
        <v>557</v>
      </c>
      <c r="L21" s="76">
        <f t="shared" si="7"/>
        <v>24.400162667751118</v>
      </c>
      <c r="M21" s="76">
        <f t="shared" si="8"/>
        <v>7.5504947810763188</v>
      </c>
      <c r="N21" s="23"/>
      <c r="O21" s="44" t="s">
        <v>139</v>
      </c>
      <c r="P21" s="86">
        <v>3664</v>
      </c>
      <c r="Q21" s="86">
        <v>3020</v>
      </c>
      <c r="R21" s="87">
        <f t="shared" si="9"/>
        <v>5.1652193526559149E-2</v>
      </c>
      <c r="S21" s="87">
        <f t="shared" si="10"/>
        <v>0.2132450331125828</v>
      </c>
      <c r="T21" s="23"/>
      <c r="U21" s="23"/>
      <c r="V21" s="6"/>
      <c r="W21" s="82"/>
      <c r="X21" s="6"/>
      <c r="Y21" s="81"/>
      <c r="Z21" s="81"/>
      <c r="AA21" s="23"/>
    </row>
    <row r="22" spans="1:32" ht="14.4">
      <c r="A22" s="23"/>
      <c r="B22" s="75" t="s">
        <v>140</v>
      </c>
      <c r="C22" s="80">
        <v>51978</v>
      </c>
      <c r="D22" s="89">
        <v>4456</v>
      </c>
      <c r="E22" s="78">
        <f>D22/C21</f>
        <v>0.10160988735349114</v>
      </c>
      <c r="F22" s="79">
        <v>65.33</v>
      </c>
      <c r="G22" s="80">
        <v>122</v>
      </c>
      <c r="H22" s="80">
        <v>25051</v>
      </c>
      <c r="I22" s="80">
        <v>32829</v>
      </c>
      <c r="J22" s="76">
        <v>2212</v>
      </c>
      <c r="K22" s="76">
        <v>1371</v>
      </c>
      <c r="L22" s="76">
        <f t="shared" si="7"/>
        <v>33.858870350528086</v>
      </c>
      <c r="M22" s="76">
        <f t="shared" si="8"/>
        <v>20.985764579825503</v>
      </c>
      <c r="N22" s="23"/>
      <c r="O22" s="44" t="s">
        <v>141</v>
      </c>
      <c r="P22" s="86">
        <v>1375</v>
      </c>
      <c r="Q22" s="86">
        <v>2197</v>
      </c>
      <c r="R22" s="87">
        <f t="shared" si="9"/>
        <v>1.9383669786850119E-2</v>
      </c>
      <c r="S22" s="87">
        <f t="shared" si="10"/>
        <v>-0.37414656349567588</v>
      </c>
      <c r="Y22" s="81"/>
      <c r="Z22" s="81"/>
      <c r="AA22" s="23"/>
    </row>
    <row r="23" spans="1:32" ht="14.4">
      <c r="A23" s="23"/>
      <c r="B23" s="75" t="s">
        <v>142</v>
      </c>
      <c r="C23" s="76">
        <v>64960</v>
      </c>
      <c r="D23" s="76">
        <v>4694</v>
      </c>
      <c r="E23" s="78">
        <f t="shared" ref="E23:E36" si="11">D23/C23</f>
        <v>7.2259852216748771E-2</v>
      </c>
      <c r="F23" s="79">
        <v>72.92</v>
      </c>
      <c r="G23" s="80">
        <v>123</v>
      </c>
      <c r="H23" s="80">
        <v>29387</v>
      </c>
      <c r="I23" s="80">
        <v>47150</v>
      </c>
      <c r="J23" s="76">
        <v>1998.1</v>
      </c>
      <c r="K23" s="76">
        <v>971</v>
      </c>
      <c r="L23" s="76">
        <f t="shared" si="7"/>
        <v>27.401261656609982</v>
      </c>
      <c r="M23" s="76">
        <f t="shared" si="8"/>
        <v>13.315962698848052</v>
      </c>
      <c r="N23" s="23"/>
      <c r="O23" s="44" t="s">
        <v>143</v>
      </c>
      <c r="P23" s="86">
        <v>1845</v>
      </c>
      <c r="Q23" s="86">
        <v>1781</v>
      </c>
      <c r="R23" s="87">
        <f t="shared" si="9"/>
        <v>2.600936055035525E-2</v>
      </c>
      <c r="S23" s="87">
        <f t="shared" si="10"/>
        <v>3.5934868051656466E-2</v>
      </c>
      <c r="Y23" s="81"/>
      <c r="Z23" s="81"/>
      <c r="AA23" s="23"/>
    </row>
    <row r="24" spans="1:32" ht="14.4">
      <c r="A24" s="23"/>
      <c r="B24" s="75" t="s">
        <v>144</v>
      </c>
      <c r="C24" s="76">
        <v>75195</v>
      </c>
      <c r="D24" s="76">
        <v>5206</v>
      </c>
      <c r="E24" s="78">
        <f t="shared" si="11"/>
        <v>6.9233326683955057E-2</v>
      </c>
      <c r="F24" s="79">
        <v>79.989999999999995</v>
      </c>
      <c r="G24" s="80">
        <v>123</v>
      </c>
      <c r="H24" s="80">
        <v>33860</v>
      </c>
      <c r="I24" s="80">
        <v>62672</v>
      </c>
      <c r="J24" s="76">
        <v>1719.5</v>
      </c>
      <c r="K24" s="76">
        <v>991</v>
      </c>
      <c r="L24" s="76">
        <f t="shared" si="7"/>
        <v>21.49643705463183</v>
      </c>
      <c r="M24" s="76">
        <f t="shared" si="8"/>
        <v>12.389048631078886</v>
      </c>
      <c r="N24" s="23"/>
      <c r="O24" s="44" t="s">
        <v>145</v>
      </c>
      <c r="P24" s="86">
        <v>1327</v>
      </c>
      <c r="Q24" s="86">
        <v>1294</v>
      </c>
      <c r="R24" s="87">
        <f t="shared" si="9"/>
        <v>1.8707003496109167E-2</v>
      </c>
      <c r="S24" s="87">
        <f t="shared" si="10"/>
        <v>2.5502318392581103E-2</v>
      </c>
      <c r="Y24" s="6"/>
      <c r="Z24" s="6"/>
      <c r="AA24" s="23"/>
      <c r="AB24" s="23"/>
      <c r="AC24" s="23"/>
      <c r="AD24" s="23"/>
      <c r="AE24" s="23"/>
      <c r="AF24" s="23"/>
    </row>
    <row r="25" spans="1:32" ht="14.4">
      <c r="A25" s="23" t="s">
        <v>146</v>
      </c>
      <c r="B25" s="75" t="s">
        <v>147</v>
      </c>
      <c r="C25" s="89">
        <v>85889</v>
      </c>
      <c r="D25" s="76">
        <v>4902</v>
      </c>
      <c r="E25" s="78">
        <f t="shared" si="11"/>
        <v>5.7073664846487911E-2</v>
      </c>
      <c r="F25" s="79">
        <v>59.36</v>
      </c>
      <c r="G25" s="90">
        <v>185</v>
      </c>
      <c r="H25" s="80">
        <v>37712</v>
      </c>
      <c r="I25" s="80">
        <v>80330</v>
      </c>
      <c r="J25" s="76">
        <v>1661</v>
      </c>
      <c r="K25" s="76">
        <v>678.1</v>
      </c>
      <c r="L25" s="76">
        <f t="shared" si="7"/>
        <v>27.981805929919137</v>
      </c>
      <c r="M25" s="76">
        <f t="shared" si="8"/>
        <v>11.423517520215634</v>
      </c>
      <c r="N25" s="6"/>
      <c r="Q25" s="23"/>
      <c r="R25" s="23"/>
      <c r="S25" s="23"/>
      <c r="Y25" s="81"/>
      <c r="Z25" s="81"/>
      <c r="AA25" s="23"/>
      <c r="AB25" s="23"/>
      <c r="AC25" s="23"/>
      <c r="AD25" s="23"/>
      <c r="AE25" s="23"/>
      <c r="AF25" s="23"/>
    </row>
    <row r="26" spans="1:32" ht="14.4">
      <c r="A26" s="23"/>
      <c r="B26" s="75" t="s">
        <v>148</v>
      </c>
      <c r="C26" s="76">
        <v>92762</v>
      </c>
      <c r="D26" s="89">
        <v>4765</v>
      </c>
      <c r="E26" s="78">
        <f t="shared" si="11"/>
        <v>5.1368017075957825E-2</v>
      </c>
      <c r="F26" s="79">
        <v>54.46</v>
      </c>
      <c r="G26" s="80">
        <v>186</v>
      </c>
      <c r="H26" s="80">
        <v>40909</v>
      </c>
      <c r="I26" s="80">
        <v>90571</v>
      </c>
      <c r="J26" s="76">
        <v>1774.7</v>
      </c>
      <c r="K26" s="76">
        <v>951.6</v>
      </c>
      <c r="L26" s="76">
        <f t="shared" si="7"/>
        <v>32.587219977965482</v>
      </c>
      <c r="M26" s="76">
        <f t="shared" si="8"/>
        <v>17.473374954094748</v>
      </c>
      <c r="N26" s="6"/>
      <c r="O26" s="91" t="s">
        <v>20</v>
      </c>
      <c r="P26" s="92">
        <f t="shared" ref="P26:Q26" si="12">SUM(P18:P24)</f>
        <v>55119</v>
      </c>
      <c r="Q26" s="92">
        <f t="shared" si="12"/>
        <v>47883</v>
      </c>
      <c r="R26" s="93">
        <f>(P26/Q26)^(1/1)-1</f>
        <v>0.15111835098051496</v>
      </c>
      <c r="S26" s="87">
        <f>(P26/Q26)^(1/1)-1</f>
        <v>0.15111835098051496</v>
      </c>
      <c r="Y26" s="23"/>
      <c r="Z26" s="23"/>
      <c r="AA26" s="23"/>
      <c r="AB26" s="23"/>
      <c r="AC26" s="23"/>
      <c r="AD26" s="23"/>
      <c r="AE26" s="23"/>
      <c r="AF26" s="23"/>
    </row>
    <row r="27" spans="1:32" ht="14.4">
      <c r="A27" s="23"/>
      <c r="B27" s="75" t="s">
        <v>149</v>
      </c>
      <c r="C27" s="76">
        <v>101975</v>
      </c>
      <c r="D27" s="76">
        <v>4233</v>
      </c>
      <c r="E27" s="78">
        <f t="shared" si="11"/>
        <v>4.1510174062270165E-2</v>
      </c>
      <c r="F27" s="79">
        <v>54.69</v>
      </c>
      <c r="G27" s="80">
        <v>186</v>
      </c>
      <c r="H27" s="80">
        <v>44180</v>
      </c>
      <c r="I27" s="80">
        <v>88135</v>
      </c>
      <c r="J27" s="76">
        <v>1892.95</v>
      </c>
      <c r="K27" s="76">
        <v>1265.5</v>
      </c>
      <c r="L27" s="76">
        <f t="shared" si="7"/>
        <v>34.612360577802157</v>
      </c>
      <c r="M27" s="76">
        <f t="shared" si="8"/>
        <v>23.139513622234414</v>
      </c>
      <c r="N27" s="6"/>
      <c r="Y27" s="23"/>
      <c r="Z27" s="23"/>
      <c r="AA27" s="23"/>
      <c r="AB27" s="23"/>
      <c r="AC27" s="23"/>
      <c r="AD27" s="23"/>
      <c r="AE27" s="23"/>
      <c r="AF27" s="23"/>
    </row>
    <row r="28" spans="1:32" ht="14.4">
      <c r="B28" s="75" t="s">
        <v>150</v>
      </c>
      <c r="C28" s="76">
        <v>110011</v>
      </c>
      <c r="D28" s="76">
        <v>6041</v>
      </c>
      <c r="E28" s="78">
        <f t="shared" si="11"/>
        <v>5.4912690549126904E-2</v>
      </c>
      <c r="F28" s="79">
        <v>64.8</v>
      </c>
      <c r="G28" s="90">
        <f>(G27*50%)+G27</f>
        <v>279</v>
      </c>
      <c r="H28" s="80">
        <v>50217</v>
      </c>
      <c r="I28" s="80">
        <v>93954</v>
      </c>
      <c r="J28" s="76">
        <v>1615</v>
      </c>
      <c r="K28" s="76">
        <v>1016.6</v>
      </c>
      <c r="L28" s="76">
        <f t="shared" si="7"/>
        <v>24.922839506172842</v>
      </c>
      <c r="M28" s="76">
        <f t="shared" si="8"/>
        <v>15.688271604938272</v>
      </c>
      <c r="N28" s="6"/>
      <c r="Y28" s="23"/>
      <c r="Z28" s="23"/>
      <c r="AA28" s="23"/>
      <c r="AB28" s="23"/>
      <c r="AC28" s="23"/>
      <c r="AD28" s="23"/>
      <c r="AE28" s="23"/>
      <c r="AF28" s="23"/>
    </row>
    <row r="29" spans="1:32" ht="14.4">
      <c r="A29" s="23" t="s">
        <v>146</v>
      </c>
      <c r="B29" s="75" t="s">
        <v>151</v>
      </c>
      <c r="C29" s="76">
        <v>119862</v>
      </c>
      <c r="D29" s="76">
        <v>7370</v>
      </c>
      <c r="E29" s="78">
        <f t="shared" si="11"/>
        <v>6.1487377150389613E-2</v>
      </c>
      <c r="F29" s="79">
        <v>52.62</v>
      </c>
      <c r="G29" s="80">
        <v>279</v>
      </c>
      <c r="H29" s="80">
        <v>54904</v>
      </c>
      <c r="I29" s="80">
        <v>107524</v>
      </c>
      <c r="J29" s="76">
        <v>1834</v>
      </c>
      <c r="K29" s="76">
        <v>1114.55</v>
      </c>
      <c r="L29" s="76">
        <f t="shared" si="7"/>
        <v>34.853667806917521</v>
      </c>
      <c r="M29" s="76">
        <f t="shared" si="8"/>
        <v>21.181109844165718</v>
      </c>
      <c r="N29" s="6"/>
      <c r="Y29" s="23"/>
      <c r="Z29" s="23"/>
      <c r="AA29" s="23"/>
      <c r="AB29" s="23"/>
      <c r="AC29" s="23"/>
      <c r="AD29" s="23"/>
      <c r="AE29" s="23"/>
      <c r="AF29" s="23"/>
    </row>
    <row r="30" spans="1:32" ht="15.75" customHeight="1">
      <c r="A30" s="23"/>
      <c r="B30" s="75" t="s">
        <v>152</v>
      </c>
      <c r="C30" s="94">
        <v>135220</v>
      </c>
      <c r="D30" s="94">
        <v>8905</v>
      </c>
      <c r="E30" s="78">
        <f t="shared" si="11"/>
        <v>6.5855642656411778E-2</v>
      </c>
      <c r="F30" s="80">
        <v>63.51</v>
      </c>
      <c r="G30" s="80">
        <v>279</v>
      </c>
      <c r="H30" s="80">
        <v>62375</v>
      </c>
      <c r="I30" s="80">
        <v>125555</v>
      </c>
      <c r="J30" s="76">
        <v>1469.6</v>
      </c>
      <c r="K30" s="76">
        <v>1243.1500000000001</v>
      </c>
      <c r="L30" s="76">
        <f t="shared" si="7"/>
        <v>23.139663045189732</v>
      </c>
      <c r="M30" s="76">
        <f t="shared" si="8"/>
        <v>19.5740828216029</v>
      </c>
      <c r="N30" s="6"/>
      <c r="O30" s="84" t="s">
        <v>153</v>
      </c>
      <c r="P30" s="84" t="s">
        <v>127</v>
      </c>
      <c r="Q30" s="84" t="s">
        <v>128</v>
      </c>
      <c r="R30" s="84" t="s">
        <v>129</v>
      </c>
      <c r="S30" s="85" t="s">
        <v>130</v>
      </c>
      <c r="U30" s="84" t="s">
        <v>154</v>
      </c>
      <c r="V30" s="84" t="s">
        <v>155</v>
      </c>
      <c r="W30" s="84" t="s">
        <v>156</v>
      </c>
      <c r="X30" s="84" t="s">
        <v>129</v>
      </c>
      <c r="Y30" s="85" t="s">
        <v>130</v>
      </c>
      <c r="AA30" s="23"/>
      <c r="AB30" s="84" t="s">
        <v>153</v>
      </c>
      <c r="AC30" s="84" t="s">
        <v>157</v>
      </c>
      <c r="AD30" s="84" t="s">
        <v>158</v>
      </c>
      <c r="AE30" s="84" t="s">
        <v>129</v>
      </c>
      <c r="AF30" s="85" t="s">
        <v>130</v>
      </c>
    </row>
    <row r="31" spans="1:32" ht="15.75" customHeight="1">
      <c r="A31" s="23"/>
      <c r="B31" s="75" t="s">
        <v>159</v>
      </c>
      <c r="C31" s="80">
        <v>145452</v>
      </c>
      <c r="D31" s="80">
        <v>9549</v>
      </c>
      <c r="E31" s="78">
        <f t="shared" si="11"/>
        <v>6.5650523884167977E-2</v>
      </c>
      <c r="F31" s="95">
        <v>68.040000000000006</v>
      </c>
      <c r="G31" s="80">
        <v>281</v>
      </c>
      <c r="H31" s="80">
        <v>66723</v>
      </c>
      <c r="I31" s="80">
        <v>141007</v>
      </c>
      <c r="J31" s="95">
        <v>1577</v>
      </c>
      <c r="K31" s="95">
        <v>662</v>
      </c>
      <c r="L31" s="76">
        <f t="shared" si="7"/>
        <v>23.177542621987065</v>
      </c>
      <c r="M31" s="76">
        <f t="shared" si="8"/>
        <v>9.7295708406819514</v>
      </c>
      <c r="N31" s="6"/>
      <c r="O31" s="44" t="s">
        <v>132</v>
      </c>
      <c r="P31" s="86">
        <v>40053</v>
      </c>
      <c r="Q31" s="86">
        <v>40051</v>
      </c>
      <c r="R31" s="87">
        <f t="shared" ref="R31:R37" si="13">P31/$P$39</f>
        <v>0.56463572798015116</v>
      </c>
      <c r="S31" s="87">
        <f t="shared" ref="S31:S37" si="14">(P31/Q31)^(1/1)-1</f>
        <v>4.9936331177669047E-5</v>
      </c>
      <c r="U31" s="44" t="s">
        <v>160</v>
      </c>
      <c r="V31" s="86">
        <v>31340</v>
      </c>
      <c r="W31" s="86">
        <v>41187</v>
      </c>
      <c r="X31" s="87">
        <f t="shared" ref="X31:X37" si="15">V31/$V$39</f>
        <v>0.43437283437283436</v>
      </c>
      <c r="Y31" s="87">
        <f t="shared" ref="Y31:Y37" si="16">(V31/W31)-1</f>
        <v>-0.2390802923252483</v>
      </c>
      <c r="AA31" s="23"/>
      <c r="AB31" s="44" t="s">
        <v>132</v>
      </c>
      <c r="AC31" s="86">
        <v>142589</v>
      </c>
      <c r="AD31" s="86">
        <v>117119</v>
      </c>
      <c r="AE31" s="87">
        <f t="shared" ref="AE31:AE37" si="17">AC31/$P$39</f>
        <v>2.010107702717943</v>
      </c>
      <c r="AF31" s="87">
        <f t="shared" ref="AF31:AF37" si="18">(AC31/AD31)^(1/1)-1</f>
        <v>0.21747111911816197</v>
      </c>
    </row>
    <row r="32" spans="1:32" ht="15.75" customHeight="1">
      <c r="A32" s="23"/>
      <c r="B32" s="75" t="s">
        <v>161</v>
      </c>
      <c r="C32" s="80">
        <v>135979</v>
      </c>
      <c r="D32" s="80">
        <v>12921</v>
      </c>
      <c r="E32" s="78">
        <f t="shared" si="11"/>
        <v>9.5022025459813642E-2</v>
      </c>
      <c r="F32" s="80">
        <v>82.49</v>
      </c>
      <c r="G32" s="80">
        <v>281</v>
      </c>
      <c r="H32" s="80">
        <v>75869</v>
      </c>
      <c r="I32" s="80">
        <v>132605</v>
      </c>
      <c r="J32" s="80">
        <v>1593</v>
      </c>
      <c r="K32" s="80">
        <v>793</v>
      </c>
      <c r="L32" s="76">
        <f t="shared" si="7"/>
        <v>19.311431688689538</v>
      </c>
      <c r="M32" s="76">
        <f t="shared" si="8"/>
        <v>9.6132864589647244</v>
      </c>
      <c r="N32" s="6"/>
      <c r="O32" s="44" t="s">
        <v>134</v>
      </c>
      <c r="P32" s="86">
        <v>11505</v>
      </c>
      <c r="Q32" s="86">
        <v>10851</v>
      </c>
      <c r="R32" s="87">
        <f t="shared" si="13"/>
        <v>0.16218845156197134</v>
      </c>
      <c r="S32" s="87">
        <f t="shared" si="14"/>
        <v>6.027094277025169E-2</v>
      </c>
      <c r="U32" s="44" t="s">
        <v>134</v>
      </c>
      <c r="V32" s="86">
        <v>11244</v>
      </c>
      <c r="W32" s="86">
        <v>10645</v>
      </c>
      <c r="X32" s="87">
        <f t="shared" si="15"/>
        <v>0.15584199584199585</v>
      </c>
      <c r="Y32" s="87">
        <f t="shared" si="16"/>
        <v>5.6270549553781191E-2</v>
      </c>
      <c r="AA32" s="23"/>
      <c r="AB32" s="44" t="s">
        <v>134</v>
      </c>
      <c r="AC32" s="86">
        <v>44473</v>
      </c>
      <c r="AD32" s="86">
        <v>40737</v>
      </c>
      <c r="AE32" s="87">
        <f t="shared" si="17"/>
        <v>0.62694541558588024</v>
      </c>
      <c r="AF32" s="87">
        <f t="shared" si="18"/>
        <v>9.1710238849203485E-2</v>
      </c>
    </row>
    <row r="33" spans="1:32" ht="15.75" customHeight="1">
      <c r="A33" s="6"/>
      <c r="B33" s="75" t="s">
        <v>162</v>
      </c>
      <c r="C33" s="80">
        <v>156521</v>
      </c>
      <c r="D33" s="80">
        <v>10291</v>
      </c>
      <c r="E33" s="78">
        <f t="shared" si="11"/>
        <v>6.574836603395072E-2</v>
      </c>
      <c r="F33" s="80">
        <v>61.71</v>
      </c>
      <c r="G33" s="80">
        <v>281</v>
      </c>
      <c r="H33" s="80">
        <v>82127</v>
      </c>
      <c r="I33" s="80">
        <v>92094</v>
      </c>
      <c r="J33" s="80">
        <v>1954</v>
      </c>
      <c r="K33" s="80">
        <v>1311</v>
      </c>
      <c r="L33" s="76">
        <f t="shared" si="7"/>
        <v>31.664235942310807</v>
      </c>
      <c r="M33" s="76">
        <f t="shared" si="8"/>
        <v>21.24453087019932</v>
      </c>
      <c r="N33" s="6"/>
      <c r="O33" s="31" t="s">
        <v>137</v>
      </c>
      <c r="P33" s="88">
        <v>8792</v>
      </c>
      <c r="Q33" s="88">
        <v>7245</v>
      </c>
      <c r="R33" s="87">
        <f t="shared" si="13"/>
        <v>0.12394270892071726</v>
      </c>
      <c r="S33" s="87">
        <f t="shared" si="14"/>
        <v>0.21352657004830911</v>
      </c>
      <c r="U33" s="31" t="s">
        <v>137</v>
      </c>
      <c r="V33" s="88">
        <v>13120</v>
      </c>
      <c r="W33" s="88">
        <v>8892</v>
      </c>
      <c r="X33" s="87">
        <f t="shared" si="15"/>
        <v>0.18184338184338183</v>
      </c>
      <c r="Y33" s="87">
        <f t="shared" si="16"/>
        <v>0.47548358074673858</v>
      </c>
      <c r="AA33" s="23"/>
      <c r="AB33" s="31" t="s">
        <v>137</v>
      </c>
      <c r="AC33" s="88">
        <v>73788</v>
      </c>
      <c r="AD33" s="88">
        <v>30750</v>
      </c>
      <c r="AE33" s="87">
        <f t="shared" si="17"/>
        <v>1.0402052554415246</v>
      </c>
      <c r="AF33" s="87">
        <f t="shared" si="18"/>
        <v>1.3996097560975609</v>
      </c>
    </row>
    <row r="34" spans="1:32" ht="15.75" customHeight="1">
      <c r="B34" s="75" t="s">
        <v>163</v>
      </c>
      <c r="C34" s="31">
        <v>183340</v>
      </c>
      <c r="D34" s="31">
        <v>12624</v>
      </c>
      <c r="E34" s="78">
        <f t="shared" si="11"/>
        <v>6.8855677975346349E-2</v>
      </c>
      <c r="F34" s="31">
        <v>74.510000000000005</v>
      </c>
      <c r="G34" s="31">
        <v>281</v>
      </c>
      <c r="H34" s="31">
        <v>89044</v>
      </c>
      <c r="I34" s="31">
        <v>92113</v>
      </c>
      <c r="J34" s="31">
        <v>2246</v>
      </c>
      <c r="K34" s="31">
        <v>1456</v>
      </c>
      <c r="L34" s="76">
        <f t="shared" si="7"/>
        <v>30.143604885250301</v>
      </c>
      <c r="M34" s="76">
        <f t="shared" si="8"/>
        <v>19.541001207891558</v>
      </c>
      <c r="O34" s="44" t="s">
        <v>139</v>
      </c>
      <c r="P34" s="86">
        <v>3664</v>
      </c>
      <c r="Q34" s="86">
        <v>3020</v>
      </c>
      <c r="R34" s="87">
        <f t="shared" si="13"/>
        <v>5.1652193526559149E-2</v>
      </c>
      <c r="S34" s="87">
        <f t="shared" si="14"/>
        <v>0.2132450331125828</v>
      </c>
      <c r="U34" s="44" t="s">
        <v>139</v>
      </c>
      <c r="V34" s="86">
        <v>3598</v>
      </c>
      <c r="W34" s="86">
        <v>3116</v>
      </c>
      <c r="X34" s="87">
        <f t="shared" si="15"/>
        <v>4.9868329868329869E-2</v>
      </c>
      <c r="Y34" s="87">
        <f t="shared" si="16"/>
        <v>0.15468549422336331</v>
      </c>
      <c r="AA34" s="23"/>
      <c r="AB34" s="44" t="s">
        <v>139</v>
      </c>
      <c r="AC34" s="86">
        <v>13109</v>
      </c>
      <c r="AD34" s="86">
        <v>12575</v>
      </c>
      <c r="AE34" s="87">
        <f t="shared" si="17"/>
        <v>0.18480038344423141</v>
      </c>
      <c r="AF34" s="87">
        <f t="shared" si="18"/>
        <v>4.2465208747514804E-2</v>
      </c>
    </row>
    <row r="35" spans="1:32" ht="15.75" customHeight="1">
      <c r="B35" s="75" t="s">
        <v>164</v>
      </c>
      <c r="C35" s="31">
        <v>221112</v>
      </c>
      <c r="D35" s="31">
        <v>15569</v>
      </c>
      <c r="E35" s="78">
        <f t="shared" si="11"/>
        <v>7.0412279749629145E-2</v>
      </c>
      <c r="F35" s="31">
        <v>93.96</v>
      </c>
      <c r="G35" s="31">
        <v>275</v>
      </c>
      <c r="H35" s="31">
        <v>86084</v>
      </c>
      <c r="I35" s="31">
        <v>84340</v>
      </c>
      <c r="J35" s="31">
        <v>3860</v>
      </c>
      <c r="K35" s="31">
        <v>2168</v>
      </c>
      <c r="L35" s="76">
        <f t="shared" si="7"/>
        <v>41.081311196253729</v>
      </c>
      <c r="M35" s="76">
        <f t="shared" si="8"/>
        <v>23.073648361004686</v>
      </c>
      <c r="O35" s="44" t="s">
        <v>141</v>
      </c>
      <c r="P35" s="86">
        <v>1918</v>
      </c>
      <c r="Q35" s="86">
        <v>2008</v>
      </c>
      <c r="R35" s="87">
        <f t="shared" si="13"/>
        <v>2.7038457200857111E-2</v>
      </c>
      <c r="S35" s="87">
        <f t="shared" si="14"/>
        <v>-4.4820717131474064E-2</v>
      </c>
      <c r="U35" s="44" t="s">
        <v>143</v>
      </c>
      <c r="V35" s="86">
        <v>8790</v>
      </c>
      <c r="W35" s="86">
        <v>8573</v>
      </c>
      <c r="X35" s="87">
        <f t="shared" si="15"/>
        <v>0.12182952182952184</v>
      </c>
      <c r="Y35" s="87">
        <f t="shared" si="16"/>
        <v>2.5312026128543108E-2</v>
      </c>
      <c r="AA35" s="23"/>
      <c r="AB35" s="44" t="s">
        <v>141</v>
      </c>
      <c r="AC35" s="86">
        <v>8956</v>
      </c>
      <c r="AD35" s="86">
        <v>8561</v>
      </c>
      <c r="AE35" s="87">
        <f t="shared" si="17"/>
        <v>0.12625465208074885</v>
      </c>
      <c r="AF35" s="87">
        <f t="shared" si="18"/>
        <v>4.6139469688120549E-2</v>
      </c>
    </row>
    <row r="36" spans="1:32" ht="15.75" customHeight="1">
      <c r="B36" s="75" t="s">
        <v>165</v>
      </c>
      <c r="C36" s="96">
        <f>C35+P43-Q43</f>
        <v>228350</v>
      </c>
      <c r="D36" s="96">
        <f>D35+P49-Q49</f>
        <v>15893</v>
      </c>
      <c r="E36" s="78">
        <f t="shared" si="11"/>
        <v>6.9599299321217431E-2</v>
      </c>
      <c r="F36" s="31">
        <v>96.6</v>
      </c>
      <c r="G36" s="31">
        <v>275</v>
      </c>
      <c r="H36" s="31">
        <v>86084</v>
      </c>
      <c r="I36" s="31">
        <v>84340</v>
      </c>
      <c r="J36" s="31">
        <v>3920</v>
      </c>
      <c r="K36" s="31">
        <v>3175</v>
      </c>
      <c r="L36" s="76">
        <f t="shared" si="7"/>
        <v>40.579710144927539</v>
      </c>
      <c r="M36" s="76">
        <f t="shared" si="8"/>
        <v>32.867494824016568</v>
      </c>
      <c r="O36" s="44" t="s">
        <v>143</v>
      </c>
      <c r="P36" s="86">
        <v>3677</v>
      </c>
      <c r="Q36" s="86">
        <v>1051</v>
      </c>
      <c r="R36" s="87">
        <f t="shared" si="13"/>
        <v>5.1835457313634828E-2</v>
      </c>
      <c r="S36" s="87">
        <f t="shared" si="14"/>
        <v>2.4985727878211228</v>
      </c>
      <c r="U36" s="44" t="s">
        <v>141</v>
      </c>
      <c r="V36" s="86">
        <v>2800</v>
      </c>
      <c r="W36" s="86">
        <v>2456</v>
      </c>
      <c r="X36" s="87">
        <f t="shared" si="15"/>
        <v>3.8808038808038806E-2</v>
      </c>
      <c r="Y36" s="87">
        <f t="shared" si="16"/>
        <v>0.14006514657980462</v>
      </c>
      <c r="AA36" s="23"/>
      <c r="AB36" s="44" t="s">
        <v>143</v>
      </c>
      <c r="AC36" s="86">
        <v>14278</v>
      </c>
      <c r="AD36" s="86">
        <v>15762</v>
      </c>
      <c r="AE36" s="87">
        <f t="shared" si="17"/>
        <v>0.20128002706665163</v>
      </c>
      <c r="AF36" s="87">
        <f t="shared" si="18"/>
        <v>-9.4150488516685726E-2</v>
      </c>
    </row>
    <row r="37" spans="1:32" ht="15.75" customHeight="1">
      <c r="O37" s="44" t="s">
        <v>166</v>
      </c>
      <c r="P37" s="86">
        <v>1327</v>
      </c>
      <c r="Q37" s="86">
        <v>1294</v>
      </c>
      <c r="R37" s="87">
        <f t="shared" si="13"/>
        <v>1.8707003496109167E-2</v>
      </c>
      <c r="S37" s="87">
        <f t="shared" si="14"/>
        <v>2.5502318392581103E-2</v>
      </c>
      <c r="U37" s="44" t="s">
        <v>145</v>
      </c>
      <c r="V37" s="86">
        <v>1258</v>
      </c>
      <c r="W37" s="86">
        <v>1229</v>
      </c>
      <c r="X37" s="87">
        <f t="shared" si="15"/>
        <v>1.7435897435897435E-2</v>
      </c>
      <c r="Y37" s="87">
        <f t="shared" si="16"/>
        <v>2.3596419853539441E-2</v>
      </c>
      <c r="AA37" s="23"/>
      <c r="AB37" s="44">
        <v>5024</v>
      </c>
      <c r="AC37" s="86">
        <v>5620</v>
      </c>
      <c r="AD37" s="86">
        <v>5024</v>
      </c>
      <c r="AE37" s="87">
        <f t="shared" si="17"/>
        <v>7.9226344874252841E-2</v>
      </c>
      <c r="AF37" s="87">
        <f t="shared" si="18"/>
        <v>0.11863057324840764</v>
      </c>
    </row>
    <row r="38" spans="1:32" ht="15.75" customHeight="1">
      <c r="A38" s="53" t="s">
        <v>21</v>
      </c>
      <c r="B38" s="53" t="s">
        <v>112</v>
      </c>
      <c r="C38" s="53" t="s">
        <v>75</v>
      </c>
      <c r="D38" s="53" t="s">
        <v>76</v>
      </c>
      <c r="E38" s="53" t="s">
        <v>113</v>
      </c>
      <c r="F38" s="53" t="s">
        <v>77</v>
      </c>
      <c r="G38" s="53" t="s">
        <v>114</v>
      </c>
      <c r="H38" s="53" t="s">
        <v>115</v>
      </c>
      <c r="I38" s="53" t="s">
        <v>116</v>
      </c>
      <c r="J38" s="53" t="s">
        <v>117</v>
      </c>
      <c r="K38" s="53" t="s">
        <v>118</v>
      </c>
      <c r="L38" s="53" t="s">
        <v>119</v>
      </c>
      <c r="M38" s="53" t="s">
        <v>167</v>
      </c>
      <c r="Q38" s="23"/>
      <c r="R38" s="23"/>
      <c r="S38" s="23"/>
      <c r="U38" s="23"/>
      <c r="V38" s="23"/>
      <c r="W38" s="23"/>
      <c r="X38" s="23"/>
      <c r="Y38" s="23"/>
      <c r="AA38" s="23"/>
      <c r="AD38" s="23"/>
      <c r="AE38" s="23"/>
      <c r="AF38" s="23"/>
    </row>
    <row r="39" spans="1:32" ht="15.75" customHeight="1">
      <c r="B39" s="31" t="s">
        <v>168</v>
      </c>
      <c r="C39" s="97">
        <f t="shared" ref="C39:D39" si="19">(C35/C15)^(1/20)-1</f>
        <v>0.16131698267914207</v>
      </c>
      <c r="D39" s="97">
        <f t="shared" si="19"/>
        <v>0.16398398727478836</v>
      </c>
      <c r="E39" s="98">
        <f>MEDIAN(E15:E35)</f>
        <v>6.9233326683955057E-2</v>
      </c>
      <c r="F39" s="97">
        <f>((4*F35)/F15)^(1/20)-1</f>
        <v>0.11472519414779314</v>
      </c>
      <c r="G39" s="97">
        <f t="shared" ref="G39:H39" si="20">(H35/H15)^(1/20)-1</f>
        <v>0.19016842655028032</v>
      </c>
      <c r="H39" s="97">
        <f t="shared" si="20"/>
        <v>0.18627542073736092</v>
      </c>
      <c r="I39" s="97">
        <f t="shared" ref="I39:J39" si="21">((4*J35)/J15)^(1/20)-1</f>
        <v>0.18209510737145274</v>
      </c>
      <c r="J39" s="97">
        <f t="shared" si="21"/>
        <v>0.21535872750092655</v>
      </c>
      <c r="K39" s="96">
        <f t="shared" ref="K39:L39" si="22">MEDIAN(L15:L35)</f>
        <v>27.981805929919137</v>
      </c>
      <c r="L39" s="96">
        <f t="shared" si="22"/>
        <v>13.315962698848052</v>
      </c>
      <c r="M39" s="96">
        <f t="shared" ref="M39:M42" si="23">AVERAGE(K39:L39)</f>
        <v>20.648884314383594</v>
      </c>
      <c r="O39" s="91" t="s">
        <v>20</v>
      </c>
      <c r="P39" s="92">
        <f t="shared" ref="P39:Q39" si="24">SUM(P31:P37)</f>
        <v>70936</v>
      </c>
      <c r="Q39" s="92">
        <f t="shared" si="24"/>
        <v>65520</v>
      </c>
      <c r="R39" s="93">
        <f>(P39/Q39)^(1/1)-1</f>
        <v>8.266178266178259E-2</v>
      </c>
      <c r="S39" s="87">
        <f>(P39/Q39)^(1/1)-1</f>
        <v>8.266178266178259E-2</v>
      </c>
      <c r="U39" s="99" t="s">
        <v>169</v>
      </c>
      <c r="V39" s="100">
        <f t="shared" ref="V39:W39" si="25">SUM(V31:V37)</f>
        <v>72150</v>
      </c>
      <c r="W39" s="100">
        <f t="shared" si="25"/>
        <v>76098</v>
      </c>
      <c r="X39" s="101">
        <f>V39/$V$39</f>
        <v>1</v>
      </c>
      <c r="Y39" s="101">
        <f>(V39/W39)-1</f>
        <v>-5.1880469920365879E-2</v>
      </c>
      <c r="AA39" s="23"/>
      <c r="AB39" s="91" t="s">
        <v>20</v>
      </c>
      <c r="AC39" s="92">
        <f t="shared" ref="AC39:AD39" si="26">SUM(AC31:AC37)</f>
        <v>302813</v>
      </c>
      <c r="AD39" s="92">
        <f t="shared" si="26"/>
        <v>230528</v>
      </c>
      <c r="AE39" s="93">
        <f>(AC39/AD39)^(1/1)-1</f>
        <v>0.31356277762354257</v>
      </c>
      <c r="AF39" s="87">
        <f>(AC39/AD39)^(1/1)-1</f>
        <v>0.31356277762354257</v>
      </c>
    </row>
    <row r="40" spans="1:32" ht="15.75" customHeight="1">
      <c r="B40" s="31" t="s">
        <v>170</v>
      </c>
      <c r="C40" s="97">
        <f t="shared" ref="C40:D40" si="27">(C35/C25)^(1/10)-1</f>
        <v>9.917660605271239E-2</v>
      </c>
      <c r="D40" s="97">
        <f t="shared" si="27"/>
        <v>0.12250618120457957</v>
      </c>
      <c r="E40" s="98">
        <f>MEDIAN(E25:E35)</f>
        <v>6.5650523884167977E-2</v>
      </c>
      <c r="F40" s="97">
        <f>((2*F35)/F25)^(1/10)-1</f>
        <v>0.12214224164416998</v>
      </c>
      <c r="G40" s="97">
        <f t="shared" ref="G40:H40" si="28">(H35/H25)^(1/10)-1</f>
        <v>8.603616466540287E-2</v>
      </c>
      <c r="H40" s="97">
        <f t="shared" si="28"/>
        <v>4.8831939321565265E-3</v>
      </c>
      <c r="I40" s="97">
        <f t="shared" ref="I40:J40" si="29">((2*J35)/J25)^(1/10)-1</f>
        <v>0.16607038819517084</v>
      </c>
      <c r="J40" s="97">
        <f t="shared" si="29"/>
        <v>0.20386989129995303</v>
      </c>
      <c r="K40" s="96">
        <f t="shared" ref="K40:L40" si="30">MEDIAN(L25:L35)</f>
        <v>30.143604885250301</v>
      </c>
      <c r="L40" s="96">
        <f t="shared" si="30"/>
        <v>19.541001207891558</v>
      </c>
      <c r="M40" s="96">
        <f t="shared" si="23"/>
        <v>24.84230304657093</v>
      </c>
      <c r="AA40" s="23"/>
      <c r="AB40" s="23"/>
      <c r="AC40" s="23"/>
      <c r="AD40" s="23"/>
      <c r="AE40" s="23"/>
      <c r="AF40" s="23"/>
    </row>
    <row r="41" spans="1:32" ht="15.75" customHeight="1">
      <c r="B41" s="31" t="s">
        <v>171</v>
      </c>
      <c r="C41" s="97">
        <f t="shared" ref="C41:D41" si="31">(C35/C30)^(1/5)-1</f>
        <v>0.1033524818953715</v>
      </c>
      <c r="D41" s="97">
        <f t="shared" si="31"/>
        <v>0.1182151165814358</v>
      </c>
      <c r="E41" s="98">
        <f>MEDIAN(E30:E35)</f>
        <v>6.7355660315879057E-2</v>
      </c>
      <c r="F41" s="97">
        <f>((1.25*F35)/F30)^(1/5)-1</f>
        <v>0.13084265528238492</v>
      </c>
      <c r="G41" s="97">
        <f t="shared" ref="G41:H41" si="32">(H35/H30)^(1/5)-1</f>
        <v>6.6552838922081969E-2</v>
      </c>
      <c r="H41" s="97">
        <f t="shared" si="32"/>
        <v>-7.649358433991349E-2</v>
      </c>
      <c r="I41" s="97">
        <f t="shared" ref="I41:J41" si="33">((1.25*J35)/J30)^(1/5)-1</f>
        <v>0.26840993451855844</v>
      </c>
      <c r="J41" s="97">
        <f t="shared" si="33"/>
        <v>0.16866261483733913</v>
      </c>
      <c r="K41" s="96">
        <f t="shared" ref="K41:L41" si="34">MEDIAN(L30:L35)</f>
        <v>26.660573753618685</v>
      </c>
      <c r="L41" s="96">
        <f t="shared" si="34"/>
        <v>19.557542014747227</v>
      </c>
      <c r="M41" s="96">
        <f t="shared" si="23"/>
        <v>23.109057884182956</v>
      </c>
      <c r="AA41" s="23"/>
      <c r="AB41" s="23"/>
      <c r="AC41" s="23"/>
      <c r="AD41" s="23"/>
      <c r="AE41" s="23"/>
      <c r="AF41" s="23"/>
    </row>
    <row r="42" spans="1:32" ht="15.75" customHeight="1">
      <c r="B42" s="31" t="s">
        <v>172</v>
      </c>
      <c r="C42" s="97">
        <f t="shared" ref="C42:D42" si="35">(C35/C34)-1</f>
        <v>0.20602159921457397</v>
      </c>
      <c r="D42" s="97">
        <f t="shared" si="35"/>
        <v>0.23328580481622296</v>
      </c>
      <c r="E42" s="98">
        <f>E35</f>
        <v>7.0412279749629145E-2</v>
      </c>
      <c r="F42" s="97">
        <f t="shared" ref="F42:G42" si="36">(F35/F34)-1</f>
        <v>0.26103878674003478</v>
      </c>
      <c r="G42" s="97">
        <f t="shared" si="36"/>
        <v>-2.1352313167259829E-2</v>
      </c>
      <c r="H42" s="97">
        <f t="shared" ref="H42:J42" si="37">(I35/I34)-1</f>
        <v>-8.4385483047995424E-2</v>
      </c>
      <c r="I42" s="97">
        <f t="shared" si="37"/>
        <v>0.71861086375779171</v>
      </c>
      <c r="J42" s="97">
        <f t="shared" si="37"/>
        <v>0.48901098901098905</v>
      </c>
      <c r="K42" s="96">
        <f t="shared" ref="K42:L42" si="38">L35</f>
        <v>41.081311196253729</v>
      </c>
      <c r="L42" s="96">
        <f t="shared" si="38"/>
        <v>23.073648361004686</v>
      </c>
      <c r="M42" s="96">
        <f t="shared" si="23"/>
        <v>32.077479778629211</v>
      </c>
      <c r="O42" s="84" t="s">
        <v>173</v>
      </c>
      <c r="P42" s="84" t="s">
        <v>127</v>
      </c>
      <c r="Q42" s="84" t="s">
        <v>128</v>
      </c>
      <c r="R42" s="84" t="s">
        <v>21</v>
      </c>
      <c r="S42" s="23"/>
      <c r="U42" s="84" t="s">
        <v>174</v>
      </c>
      <c r="V42" s="84" t="s">
        <v>174</v>
      </c>
      <c r="W42" s="84" t="s">
        <v>174</v>
      </c>
      <c r="X42" s="84" t="s">
        <v>21</v>
      </c>
      <c r="AA42" s="84" t="s">
        <v>175</v>
      </c>
      <c r="AB42" s="84" t="s">
        <v>175</v>
      </c>
      <c r="AC42" s="84" t="s">
        <v>176</v>
      </c>
      <c r="AD42" s="84" t="s">
        <v>21</v>
      </c>
      <c r="AE42" s="102"/>
      <c r="AF42" s="102"/>
    </row>
    <row r="43" spans="1:32" ht="15.75" customHeight="1">
      <c r="O43" s="103" t="s">
        <v>75</v>
      </c>
      <c r="P43" s="104">
        <v>55120</v>
      </c>
      <c r="Q43" s="44">
        <v>47882</v>
      </c>
      <c r="R43" s="87">
        <f t="shared" ref="R43:R47" si="39">P43/Q43-1</f>
        <v>0.15116327638778659</v>
      </c>
      <c r="S43" s="23"/>
      <c r="U43" s="103" t="s">
        <v>75</v>
      </c>
      <c r="V43" s="104">
        <v>67078</v>
      </c>
      <c r="W43" s="44">
        <v>58335</v>
      </c>
      <c r="X43" s="87">
        <f t="shared" ref="X43:X47" si="40">V43/W43-1</f>
        <v>0.14987571783663323</v>
      </c>
      <c r="AA43" s="103" t="s">
        <v>75</v>
      </c>
      <c r="AB43" s="104">
        <v>221112</v>
      </c>
      <c r="AC43" s="44">
        <v>183340</v>
      </c>
      <c r="AD43" s="87">
        <f t="shared" ref="AD43:AD47" si="41">AB43/AC43-1</f>
        <v>0.20602159921457397</v>
      </c>
      <c r="AE43" s="105"/>
      <c r="AF43" s="105"/>
    </row>
    <row r="44" spans="1:32" ht="15.75" customHeight="1">
      <c r="A44" s="106" t="s">
        <v>177</v>
      </c>
      <c r="B44" s="107" t="s">
        <v>112</v>
      </c>
      <c r="C44" s="103" t="s">
        <v>75</v>
      </c>
      <c r="D44" s="103" t="s">
        <v>76</v>
      </c>
      <c r="E44" s="108" t="s">
        <v>77</v>
      </c>
      <c r="F44" s="103" t="s">
        <v>113</v>
      </c>
      <c r="H44" s="109" t="s">
        <v>178</v>
      </c>
      <c r="I44" s="109" t="s">
        <v>179</v>
      </c>
      <c r="J44" s="109" t="s">
        <v>180</v>
      </c>
      <c r="K44" s="109" t="s">
        <v>157</v>
      </c>
      <c r="L44" s="109" t="s">
        <v>127</v>
      </c>
      <c r="M44" s="109" t="s">
        <v>181</v>
      </c>
      <c r="O44" s="108" t="s">
        <v>182</v>
      </c>
      <c r="P44" s="44">
        <v>861</v>
      </c>
      <c r="Q44" s="44">
        <v>851</v>
      </c>
      <c r="R44" s="87">
        <f t="shared" si="39"/>
        <v>1.1750881316098694E-2</v>
      </c>
      <c r="S44" s="23"/>
      <c r="U44" s="108" t="s">
        <v>182</v>
      </c>
      <c r="V44" s="44">
        <v>926</v>
      </c>
      <c r="W44" s="44">
        <v>813</v>
      </c>
      <c r="X44" s="87">
        <f t="shared" si="40"/>
        <v>0.13899138991389903</v>
      </c>
      <c r="AA44" s="108" t="s">
        <v>182</v>
      </c>
      <c r="AB44" s="44">
        <v>3545</v>
      </c>
      <c r="AC44" s="44">
        <v>3207</v>
      </c>
      <c r="AD44" s="87">
        <f t="shared" si="41"/>
        <v>0.10539444964140943</v>
      </c>
      <c r="AE44" s="105"/>
      <c r="AF44" s="105"/>
    </row>
    <row r="45" spans="1:32" ht="15.75" customHeight="1">
      <c r="A45" s="23"/>
      <c r="B45" s="107" t="s">
        <v>183</v>
      </c>
      <c r="C45" s="110">
        <v>0.15</v>
      </c>
      <c r="D45" s="110">
        <v>0.15</v>
      </c>
      <c r="E45" s="110">
        <v>0.15</v>
      </c>
      <c r="F45" s="111">
        <f>AVERAGE(E39:E42)</f>
        <v>6.8162947658407802E-2</v>
      </c>
      <c r="H45" s="112" t="s">
        <v>75</v>
      </c>
      <c r="I45" s="113">
        <v>0.26</v>
      </c>
      <c r="J45" s="113">
        <v>0.23</v>
      </c>
      <c r="K45" s="113">
        <v>0.21</v>
      </c>
      <c r="L45" s="113">
        <v>0.15</v>
      </c>
      <c r="M45" s="113">
        <v>0.18</v>
      </c>
      <c r="O45" s="108" t="s">
        <v>184</v>
      </c>
      <c r="P45" s="44">
        <v>51364</v>
      </c>
      <c r="Q45" s="44">
        <v>44696</v>
      </c>
      <c r="R45" s="87">
        <f t="shared" si="39"/>
        <v>0.14918560945051018</v>
      </c>
      <c r="S45" s="23"/>
      <c r="U45" s="108" t="s">
        <v>184</v>
      </c>
      <c r="V45" s="44">
        <v>61792</v>
      </c>
      <c r="W45" s="44">
        <v>53168</v>
      </c>
      <c r="X45" s="87">
        <f t="shared" si="40"/>
        <v>0.16220282876918457</v>
      </c>
      <c r="AA45" s="108" t="s">
        <v>184</v>
      </c>
      <c r="AB45" s="44">
        <v>204847</v>
      </c>
      <c r="AC45" s="44">
        <v>169298</v>
      </c>
      <c r="AD45" s="87">
        <f t="shared" si="41"/>
        <v>0.20997885385533199</v>
      </c>
      <c r="AE45" s="105"/>
      <c r="AF45" s="105"/>
    </row>
    <row r="46" spans="1:32" ht="15.75" customHeight="1">
      <c r="A46" s="23"/>
      <c r="B46" s="107" t="s">
        <v>185</v>
      </c>
      <c r="C46" s="110">
        <v>0.18</v>
      </c>
      <c r="D46" s="110">
        <f>(D49/D35)-1</f>
        <v>0.10605707238743634</v>
      </c>
      <c r="E46" s="110">
        <v>0.11</v>
      </c>
      <c r="F46" s="111">
        <v>6.6000000000000003E-2</v>
      </c>
      <c r="H46" s="114" t="s">
        <v>76</v>
      </c>
      <c r="I46" s="113">
        <v>0.38</v>
      </c>
      <c r="J46" s="113">
        <v>0.3</v>
      </c>
      <c r="K46" s="113">
        <v>0.23</v>
      </c>
      <c r="L46" s="113">
        <v>0.06</v>
      </c>
      <c r="M46" s="113">
        <v>0.11</v>
      </c>
      <c r="N46" s="6"/>
      <c r="O46" s="108" t="s">
        <v>186</v>
      </c>
      <c r="P46" s="104">
        <f t="shared" ref="P46:Q46" si="42">P43-(P56+P57+P58+P59+P60+P61+P63+P66+P67+P62)</f>
        <v>5617</v>
      </c>
      <c r="Q46" s="104">
        <f t="shared" si="42"/>
        <v>4871</v>
      </c>
      <c r="R46" s="87">
        <f t="shared" si="39"/>
        <v>0.15315130363375085</v>
      </c>
      <c r="U46" s="103" t="s">
        <v>76</v>
      </c>
      <c r="V46" s="104">
        <v>5013</v>
      </c>
      <c r="W46" s="44">
        <v>4458</v>
      </c>
      <c r="X46" s="87">
        <f t="shared" si="40"/>
        <v>0.12449528936742937</v>
      </c>
      <c r="AA46" s="103" t="s">
        <v>76</v>
      </c>
      <c r="AB46" s="104">
        <v>15569</v>
      </c>
      <c r="AC46" s="44">
        <v>12624</v>
      </c>
      <c r="AD46" s="87">
        <f t="shared" si="41"/>
        <v>0.23328580481622296</v>
      </c>
      <c r="AE46" s="105"/>
      <c r="AF46" s="105"/>
    </row>
    <row r="47" spans="1:32" ht="15.75" customHeight="1">
      <c r="A47" s="23"/>
      <c r="B47" s="23"/>
      <c r="C47" s="23"/>
      <c r="D47" s="115"/>
      <c r="E47" s="23"/>
      <c r="F47" s="6"/>
      <c r="H47" s="112" t="s">
        <v>187</v>
      </c>
      <c r="I47" s="116">
        <v>7.0000000000000007E-2</v>
      </c>
      <c r="J47" s="116">
        <v>6.8000000000000005E-2</v>
      </c>
      <c r="K47" s="116">
        <v>7.0000000000000007E-2</v>
      </c>
      <c r="L47" s="116">
        <v>6.6000000000000003E-2</v>
      </c>
      <c r="M47" s="116">
        <v>6.6000000000000003E-2</v>
      </c>
      <c r="N47" s="6"/>
      <c r="O47" s="108" t="s">
        <v>188</v>
      </c>
      <c r="P47" s="104">
        <f t="shared" ref="P47:Q47" si="43">P46-P65</f>
        <v>4756</v>
      </c>
      <c r="Q47" s="104">
        <f t="shared" si="43"/>
        <v>4020</v>
      </c>
      <c r="R47" s="87">
        <f t="shared" si="39"/>
        <v>0.18308457711442783</v>
      </c>
      <c r="U47" s="103" t="s">
        <v>77</v>
      </c>
      <c r="V47" s="44">
        <v>31.98</v>
      </c>
      <c r="W47" s="44">
        <v>28.37</v>
      </c>
      <c r="X47" s="87">
        <f t="shared" si="40"/>
        <v>0.12724709199858997</v>
      </c>
      <c r="AA47" s="103" t="s">
        <v>77</v>
      </c>
      <c r="AB47" s="44">
        <v>93.96</v>
      </c>
      <c r="AC47" s="44">
        <v>74.510000000000005</v>
      </c>
      <c r="AD47" s="87">
        <f t="shared" si="41"/>
        <v>0.26103878674003478</v>
      </c>
      <c r="AE47" s="105"/>
      <c r="AF47" s="105"/>
    </row>
    <row r="48" spans="1:32" ht="15.75" customHeight="1">
      <c r="A48" s="117" t="s">
        <v>189</v>
      </c>
      <c r="B48" s="107" t="s">
        <v>112</v>
      </c>
      <c r="C48" s="103" t="s">
        <v>75</v>
      </c>
      <c r="D48" s="109" t="s">
        <v>190</v>
      </c>
      <c r="E48" s="109" t="s">
        <v>77</v>
      </c>
      <c r="F48" s="109" t="s">
        <v>191</v>
      </c>
      <c r="H48" s="6"/>
      <c r="I48" s="6"/>
      <c r="J48" s="6"/>
      <c r="K48" s="6"/>
      <c r="L48" s="6"/>
      <c r="M48" s="6"/>
      <c r="N48" s="82"/>
      <c r="O48" s="108" t="s">
        <v>192</v>
      </c>
      <c r="P48" s="118">
        <f t="shared" ref="P48:Q48" si="44">P47/P43</f>
        <v>8.6284470246734399E-2</v>
      </c>
      <c r="Q48" s="118">
        <f t="shared" si="44"/>
        <v>8.3956392798964122E-2</v>
      </c>
      <c r="R48" s="118">
        <f>P48-Q48</f>
        <v>2.328077447770277E-3</v>
      </c>
      <c r="U48" s="103" t="s">
        <v>113</v>
      </c>
      <c r="V48" s="116">
        <f t="shared" ref="V48:W48" si="45">V46/V43</f>
        <v>7.4733891887056855E-2</v>
      </c>
      <c r="W48" s="116">
        <f t="shared" si="45"/>
        <v>7.6420673695037286E-2</v>
      </c>
      <c r="X48" s="116">
        <f t="shared" ref="X48:X49" si="46">V48-W48</f>
        <v>-1.6867818079804309E-3</v>
      </c>
      <c r="AA48" s="103" t="s">
        <v>113</v>
      </c>
      <c r="AB48" s="116">
        <f t="shared" ref="AB48:AC48" si="47">AB46/AB43</f>
        <v>7.0412279749629145E-2</v>
      </c>
      <c r="AC48" s="116">
        <f t="shared" si="47"/>
        <v>6.8855677975346349E-2</v>
      </c>
      <c r="AD48" s="116">
        <f t="shared" ref="AD48:AD49" si="48">AB48-AC48</f>
        <v>1.5566017742827953E-3</v>
      </c>
      <c r="AE48" s="119"/>
      <c r="AF48" s="119"/>
    </row>
    <row r="49" spans="1:32" ht="15.75" customHeight="1">
      <c r="A49" s="6"/>
      <c r="B49" s="107" t="s">
        <v>193</v>
      </c>
      <c r="C49" s="120">
        <f>FV(C46,1,0,-C35,0)</f>
        <v>260912.15999999997</v>
      </c>
      <c r="D49" s="120">
        <f>C49*F46</f>
        <v>17220.202559999998</v>
      </c>
      <c r="E49" s="120">
        <f>FV(E46,1,0,-F35,0)</f>
        <v>104.29560000000001</v>
      </c>
      <c r="F49" s="121">
        <f t="shared" ref="F49:F51" si="49">E49*25</f>
        <v>2607.3900000000003</v>
      </c>
      <c r="H49" s="122"/>
      <c r="I49" s="123" t="s">
        <v>194</v>
      </c>
      <c r="J49" s="123" t="s">
        <v>195</v>
      </c>
      <c r="K49" s="123" t="s">
        <v>196</v>
      </c>
      <c r="L49" s="123" t="s">
        <v>127</v>
      </c>
      <c r="M49" s="123" t="s">
        <v>197</v>
      </c>
      <c r="N49" s="6"/>
      <c r="O49" s="103" t="s">
        <v>76</v>
      </c>
      <c r="P49" s="104">
        <v>3440</v>
      </c>
      <c r="Q49" s="104">
        <v>3116</v>
      </c>
      <c r="R49" s="87">
        <f t="shared" ref="R49:R50" si="50">P49/Q49-1</f>
        <v>0.10397946084723997</v>
      </c>
      <c r="S49" s="23"/>
      <c r="U49" s="103" t="s">
        <v>40</v>
      </c>
      <c r="V49" s="124">
        <f t="shared" ref="V49:W49" si="51">(V43-V45+V44)/V44</f>
        <v>6.708423326133909</v>
      </c>
      <c r="W49" s="124">
        <f t="shared" si="51"/>
        <v>7.3554735547355472</v>
      </c>
      <c r="X49" s="125">
        <f t="shared" si="46"/>
        <v>-0.64705022860163819</v>
      </c>
      <c r="AA49" s="103" t="s">
        <v>40</v>
      </c>
      <c r="AB49" s="124">
        <f t="shared" ref="AB49:AC49" si="52">(AB43-AB45+AB44)/AB44</f>
        <v>5.5881523272214384</v>
      </c>
      <c r="AC49" s="124">
        <f t="shared" si="52"/>
        <v>5.3785469285937015</v>
      </c>
      <c r="AD49" s="125">
        <f t="shared" si="48"/>
        <v>0.20960539862773686</v>
      </c>
      <c r="AE49" s="126"/>
      <c r="AF49" s="126"/>
    </row>
    <row r="50" spans="1:32" ht="15.75" customHeight="1">
      <c r="A50" s="6"/>
      <c r="B50" s="107" t="s">
        <v>198</v>
      </c>
      <c r="C50" s="120">
        <f>FV(C45,5,0,-C49,0)</f>
        <v>524787.54832214979</v>
      </c>
      <c r="D50" s="120">
        <f>C50*F45</f>
        <v>35771.066188066849</v>
      </c>
      <c r="E50" s="120">
        <f>(D50*E49)/D49</f>
        <v>216.65046027914701</v>
      </c>
      <c r="F50" s="121">
        <f t="shared" si="49"/>
        <v>5416.2615069786752</v>
      </c>
      <c r="G50" s="127"/>
      <c r="H50" s="122"/>
      <c r="I50" s="121">
        <v>22.94</v>
      </c>
      <c r="J50" s="121">
        <v>21.44</v>
      </c>
      <c r="K50" s="121">
        <v>31.98</v>
      </c>
      <c r="L50" s="121">
        <v>20.260000000000002</v>
      </c>
      <c r="M50" s="128">
        <f>SUM(I50:L50)</f>
        <v>96.62</v>
      </c>
      <c r="N50" s="6"/>
      <c r="O50" s="103" t="s">
        <v>77</v>
      </c>
      <c r="P50" s="44">
        <v>20.260000000000002</v>
      </c>
      <c r="Q50" s="44">
        <v>17.739999999999998</v>
      </c>
      <c r="R50" s="87">
        <f t="shared" si="50"/>
        <v>0.14205186020293148</v>
      </c>
      <c r="S50" s="23"/>
      <c r="U50" s="108" t="s">
        <v>199</v>
      </c>
      <c r="V50" s="44">
        <v>72150</v>
      </c>
      <c r="W50" s="44">
        <v>76098</v>
      </c>
      <c r="X50" s="87">
        <f>V50/W50-1</f>
        <v>-5.1880469920365879E-2</v>
      </c>
      <c r="AA50" s="108" t="s">
        <v>199</v>
      </c>
      <c r="AB50" s="44">
        <v>302813</v>
      </c>
      <c r="AC50" s="44">
        <v>230528</v>
      </c>
      <c r="AD50" s="87">
        <f>AB50/AC50-1</f>
        <v>0.31356277762354257</v>
      </c>
      <c r="AE50" s="105"/>
      <c r="AF50" s="105"/>
    </row>
    <row r="51" spans="1:32" ht="15.75" customHeight="1">
      <c r="A51" s="6"/>
      <c r="B51" s="107" t="s">
        <v>200</v>
      </c>
      <c r="C51" s="120">
        <f t="shared" ref="C51:E51" si="53">FV(12%,5,0,-C50,0)</f>
        <v>924854.97123245907</v>
      </c>
      <c r="D51" s="120">
        <f t="shared" si="53"/>
        <v>63040.840995736355</v>
      </c>
      <c r="E51" s="120">
        <f t="shared" si="53"/>
        <v>381.81213683440677</v>
      </c>
      <c r="F51" s="121">
        <f t="shared" si="49"/>
        <v>9545.3034208601694</v>
      </c>
      <c r="H51" s="81"/>
      <c r="I51" s="81"/>
      <c r="J51" s="81"/>
      <c r="K51" s="6"/>
      <c r="L51" s="6"/>
      <c r="M51" s="6"/>
      <c r="N51" s="6"/>
      <c r="O51" s="103" t="s">
        <v>113</v>
      </c>
      <c r="P51" s="116">
        <f t="shared" ref="P51:Q51" si="54">P49/P43</f>
        <v>6.2409288824383166E-2</v>
      </c>
      <c r="Q51" s="116">
        <f t="shared" si="54"/>
        <v>6.5076646756609999E-2</v>
      </c>
      <c r="R51" s="116">
        <f t="shared" ref="R51:R52" si="55">P51-Q51</f>
        <v>-2.6673579322268326E-3</v>
      </c>
      <c r="AA51" s="23"/>
      <c r="AB51" s="23"/>
      <c r="AC51" s="23"/>
      <c r="AD51" s="23"/>
      <c r="AE51" s="23"/>
      <c r="AF51" s="23"/>
    </row>
    <row r="52" spans="1:32" ht="15.75" customHeight="1">
      <c r="A52" s="6"/>
      <c r="G52" s="81"/>
      <c r="J52" s="129" t="s">
        <v>201</v>
      </c>
      <c r="K52" s="129" t="s">
        <v>202</v>
      </c>
      <c r="L52" s="129" t="s">
        <v>203</v>
      </c>
      <c r="M52" s="129" t="s">
        <v>204</v>
      </c>
      <c r="N52" s="6"/>
      <c r="O52" s="103" t="s">
        <v>40</v>
      </c>
      <c r="P52" s="124">
        <f t="shared" ref="P52:Q52" si="56">(P43-P45+P44)/P44</f>
        <v>5.3623693379790938</v>
      </c>
      <c r="Q52" s="124">
        <f t="shared" si="56"/>
        <v>4.7438307873090482</v>
      </c>
      <c r="R52" s="125">
        <f t="shared" si="55"/>
        <v>0.61853855067004559</v>
      </c>
      <c r="AA52" s="23"/>
      <c r="AB52" s="23"/>
      <c r="AC52" s="23"/>
      <c r="AD52" s="23"/>
      <c r="AE52" s="23"/>
      <c r="AF52" s="23"/>
    </row>
    <row r="53" spans="1:32" ht="15.75" customHeight="1">
      <c r="A53" s="6"/>
      <c r="C53" s="82"/>
      <c r="D53" s="82"/>
      <c r="E53" s="122"/>
      <c r="F53" s="6"/>
      <c r="G53" s="82"/>
      <c r="J53" s="130">
        <v>93.96</v>
      </c>
      <c r="K53" s="130">
        <v>96.6</v>
      </c>
      <c r="L53" s="130">
        <v>104</v>
      </c>
      <c r="M53" s="131">
        <f ca="1">L55/11</f>
        <v>3.2222902097902097</v>
      </c>
      <c r="N53" s="6"/>
      <c r="O53" s="108" t="s">
        <v>199</v>
      </c>
      <c r="P53" s="44">
        <v>70936</v>
      </c>
      <c r="Q53" s="132">
        <f>PV(R53,1,0,-P53,0)</f>
        <v>65681.481481481474</v>
      </c>
      <c r="R53" s="87">
        <v>0.08</v>
      </c>
      <c r="S53" s="23"/>
      <c r="AA53" s="23"/>
      <c r="AB53" s="23"/>
      <c r="AC53" s="23"/>
      <c r="AD53" s="23"/>
      <c r="AE53" s="23"/>
      <c r="AF53" s="23"/>
    </row>
    <row r="54" spans="1:32" ht="15.75" customHeight="1">
      <c r="A54" s="6"/>
      <c r="B54" s="6"/>
      <c r="C54" s="82"/>
      <c r="D54" s="82"/>
      <c r="E54" s="122"/>
      <c r="F54" s="6"/>
      <c r="G54" s="82"/>
      <c r="J54" s="129" t="s">
        <v>205</v>
      </c>
      <c r="K54" s="129" t="s">
        <v>206</v>
      </c>
      <c r="L54" s="129" t="s">
        <v>207</v>
      </c>
      <c r="M54" s="133"/>
      <c r="N54" s="6"/>
      <c r="AA54" s="23"/>
      <c r="AB54" s="23"/>
      <c r="AC54" s="23"/>
      <c r="AD54" s="23"/>
      <c r="AE54" s="23"/>
      <c r="AF54" s="23"/>
    </row>
    <row r="55" spans="1:32" ht="15.75" customHeight="1">
      <c r="A55" s="6"/>
      <c r="F55" s="6"/>
      <c r="G55" s="82"/>
      <c r="J55" s="130">
        <f>C4/J53</f>
        <v>40.048957002979996</v>
      </c>
      <c r="K55" s="130">
        <f ca="1">C3/K53</f>
        <v>38.160455486542446</v>
      </c>
      <c r="L55" s="130">
        <f ca="1">C3/L53</f>
        <v>35.445192307692309</v>
      </c>
      <c r="M55" s="134"/>
      <c r="N55" s="6"/>
      <c r="O55" s="84" t="s">
        <v>208</v>
      </c>
      <c r="P55" s="84" t="s">
        <v>127</v>
      </c>
      <c r="Q55" s="84" t="s">
        <v>128</v>
      </c>
      <c r="R55" s="84" t="s">
        <v>129</v>
      </c>
      <c r="S55" s="85" t="s">
        <v>130</v>
      </c>
      <c r="AA55" s="23"/>
      <c r="AB55" s="23"/>
      <c r="AC55" s="23"/>
      <c r="AD55" s="23"/>
      <c r="AE55" s="23"/>
      <c r="AF55" s="23"/>
    </row>
    <row r="56" spans="1:32" ht="15.75" customHeight="1">
      <c r="A56" s="6"/>
      <c r="F56" s="6"/>
      <c r="G56" s="82"/>
      <c r="H56" s="82"/>
      <c r="I56" s="82"/>
      <c r="J56" s="135"/>
      <c r="K56" s="82"/>
      <c r="L56" s="6"/>
      <c r="M56" s="6"/>
      <c r="N56" s="6"/>
      <c r="O56" s="44" t="s">
        <v>209</v>
      </c>
      <c r="P56" s="44">
        <v>5191</v>
      </c>
      <c r="Q56" s="104">
        <v>4629</v>
      </c>
      <c r="R56" s="87">
        <f t="shared" ref="R56:R67" si="57">P56/$P$69</f>
        <v>0.10106693664576924</v>
      </c>
      <c r="S56" s="87">
        <f t="shared" ref="S56:S67" si="58">(P56/Q56)^(1/1)-1</f>
        <v>0.12140851155757182</v>
      </c>
      <c r="AA56" s="23"/>
      <c r="AB56" s="23"/>
      <c r="AC56" s="23"/>
      <c r="AD56" s="23"/>
      <c r="AE56" s="23"/>
      <c r="AF56" s="23"/>
    </row>
    <row r="57" spans="1:32" ht="15.75" customHeight="1">
      <c r="A57" s="6"/>
      <c r="F57" s="6"/>
      <c r="G57" s="6"/>
      <c r="J57" s="136" t="s">
        <v>210</v>
      </c>
      <c r="K57" s="137">
        <v>2023</v>
      </c>
      <c r="L57" s="137">
        <v>2001</v>
      </c>
      <c r="M57" s="138" t="s">
        <v>130</v>
      </c>
      <c r="N57" s="6"/>
      <c r="O57" s="44" t="s">
        <v>211</v>
      </c>
      <c r="P57" s="44">
        <v>11043</v>
      </c>
      <c r="Q57" s="104">
        <v>9889</v>
      </c>
      <c r="R57" s="87">
        <f t="shared" si="57"/>
        <v>0.21500330983995949</v>
      </c>
      <c r="S57" s="87">
        <f t="shared" si="58"/>
        <v>0.11669531803013444</v>
      </c>
      <c r="AA57" s="23"/>
      <c r="AB57" s="23"/>
      <c r="AC57" s="23"/>
      <c r="AD57" s="23"/>
      <c r="AE57" s="23"/>
      <c r="AF57" s="23"/>
    </row>
    <row r="58" spans="1:32" ht="15.75" customHeight="1">
      <c r="A58" s="6"/>
      <c r="F58" s="6"/>
      <c r="G58" s="6"/>
      <c r="J58" s="139" t="s">
        <v>212</v>
      </c>
      <c r="K58" s="140">
        <v>0</v>
      </c>
      <c r="L58" s="140">
        <v>0</v>
      </c>
      <c r="M58" s="140" t="e">
        <f t="shared" ref="M58:M62" si="59">(K58/L58)^(1/1)-1</f>
        <v>#DIV/0!</v>
      </c>
      <c r="N58" s="23"/>
      <c r="O58" s="44" t="s">
        <v>213</v>
      </c>
      <c r="P58" s="44">
        <v>9237</v>
      </c>
      <c r="Q58" s="104">
        <v>7350</v>
      </c>
      <c r="R58" s="87">
        <f t="shared" si="57"/>
        <v>0.17984112768194385</v>
      </c>
      <c r="S58" s="87">
        <f t="shared" si="58"/>
        <v>0.25673469387755099</v>
      </c>
      <c r="AA58" s="23"/>
      <c r="AB58" s="23"/>
      <c r="AC58" s="23"/>
      <c r="AD58" s="23"/>
      <c r="AE58" s="23"/>
      <c r="AF58" s="23"/>
    </row>
    <row r="59" spans="1:32" ht="15.75" customHeight="1">
      <c r="A59" s="6"/>
      <c r="F59" s="6"/>
      <c r="G59" s="6"/>
      <c r="J59" s="139" t="s">
        <v>214</v>
      </c>
      <c r="K59" s="140">
        <v>0.39910000000000001</v>
      </c>
      <c r="L59" s="140">
        <f>12.26%+22.57%</f>
        <v>0.3483</v>
      </c>
      <c r="M59" s="140">
        <f t="shared" si="59"/>
        <v>0.14585127763422334</v>
      </c>
      <c r="N59" s="23"/>
      <c r="O59" s="44" t="s">
        <v>215</v>
      </c>
      <c r="P59" s="44">
        <v>6147</v>
      </c>
      <c r="Q59" s="104">
        <v>5293</v>
      </c>
      <c r="R59" s="87">
        <f t="shared" si="57"/>
        <v>0.11967991900626923</v>
      </c>
      <c r="S59" s="87">
        <f t="shared" si="58"/>
        <v>0.16134517286982808</v>
      </c>
      <c r="AA59" s="23"/>
      <c r="AB59" s="23"/>
      <c r="AC59" s="23"/>
      <c r="AD59" s="23"/>
      <c r="AE59" s="23"/>
      <c r="AF59" s="23"/>
    </row>
    <row r="60" spans="1:32" ht="15.75" customHeight="1">
      <c r="A60" s="23"/>
      <c r="F60" s="23"/>
      <c r="G60" s="23"/>
      <c r="J60" s="139" t="s">
        <v>216</v>
      </c>
      <c r="K60" s="140">
        <v>0.23300000000000001</v>
      </c>
      <c r="L60" s="140">
        <v>0.13270000000000001</v>
      </c>
      <c r="M60" s="140">
        <f t="shared" si="59"/>
        <v>0.75584024114544079</v>
      </c>
      <c r="N60" s="23"/>
      <c r="O60" s="44" t="s">
        <v>217</v>
      </c>
      <c r="P60" s="44">
        <v>12460</v>
      </c>
      <c r="Q60" s="104">
        <v>10988</v>
      </c>
      <c r="R60" s="87">
        <f t="shared" si="57"/>
        <v>0.24259179938475917</v>
      </c>
      <c r="S60" s="87">
        <f t="shared" si="58"/>
        <v>0.13396432471787412</v>
      </c>
      <c r="AA60" s="23"/>
      <c r="AB60" s="23"/>
      <c r="AC60" s="23"/>
      <c r="AD60" s="23"/>
      <c r="AE60" s="23"/>
      <c r="AF60" s="23"/>
    </row>
    <row r="61" spans="1:32" ht="15.75" customHeight="1">
      <c r="A61" s="23"/>
      <c r="F61" s="23"/>
      <c r="G61" s="23"/>
      <c r="J61" s="139" t="s">
        <v>218</v>
      </c>
      <c r="K61" s="140">
        <v>0.2</v>
      </c>
      <c r="L61" s="140">
        <v>0.3049</v>
      </c>
      <c r="M61" s="140">
        <f t="shared" si="59"/>
        <v>-0.34404722859954084</v>
      </c>
      <c r="N61" s="23"/>
      <c r="O61" s="44" t="s">
        <v>219</v>
      </c>
      <c r="P61" s="44">
        <v>2854</v>
      </c>
      <c r="Q61" s="104">
        <v>2329</v>
      </c>
      <c r="R61" s="87">
        <f t="shared" si="57"/>
        <v>5.5566372026011446E-2</v>
      </c>
      <c r="S61" s="87">
        <f t="shared" si="58"/>
        <v>0.22541863460712763</v>
      </c>
      <c r="AA61" s="23"/>
      <c r="AB61" s="23"/>
      <c r="AC61" s="23"/>
      <c r="AD61" s="23"/>
      <c r="AE61" s="23"/>
      <c r="AF61" s="23"/>
    </row>
    <row r="62" spans="1:32" ht="15.75" customHeight="1">
      <c r="A62" s="23"/>
      <c r="F62" s="23"/>
      <c r="G62" s="23"/>
      <c r="J62" s="139" t="s">
        <v>220</v>
      </c>
      <c r="K62" s="140">
        <v>0.17</v>
      </c>
      <c r="L62" s="140">
        <v>0.21</v>
      </c>
      <c r="M62" s="140">
        <f t="shared" si="59"/>
        <v>-0.19047619047619035</v>
      </c>
      <c r="N62" s="23"/>
      <c r="O62" s="44" t="s">
        <v>221</v>
      </c>
      <c r="P62" s="44">
        <v>1430</v>
      </c>
      <c r="Q62" s="44">
        <v>1448</v>
      </c>
      <c r="R62" s="87">
        <f t="shared" si="57"/>
        <v>2.7841594953467545E-2</v>
      </c>
      <c r="S62" s="87">
        <f t="shared" si="58"/>
        <v>-1.2430939226519389E-2</v>
      </c>
      <c r="AA62" s="23"/>
      <c r="AB62" s="23"/>
      <c r="AC62" s="23"/>
      <c r="AD62" s="23"/>
      <c r="AE62" s="23"/>
      <c r="AF62" s="23"/>
    </row>
    <row r="63" spans="1:32" ht="15.75" customHeight="1">
      <c r="A63" s="23"/>
      <c r="B63" s="23"/>
      <c r="C63" s="23"/>
      <c r="D63" s="23"/>
      <c r="E63" s="23"/>
      <c r="F63" s="23"/>
      <c r="G63" s="23"/>
      <c r="J63" s="23"/>
      <c r="K63" s="23"/>
      <c r="L63" s="23"/>
      <c r="M63" s="23"/>
      <c r="N63" s="23"/>
      <c r="O63" s="44" t="s">
        <v>222</v>
      </c>
      <c r="P63" s="44">
        <v>945</v>
      </c>
      <c r="Q63" s="104">
        <v>1168</v>
      </c>
      <c r="R63" s="87">
        <f t="shared" si="57"/>
        <v>1.8398816245473307E-2</v>
      </c>
      <c r="S63" s="87">
        <f t="shared" si="58"/>
        <v>-0.19092465753424659</v>
      </c>
      <c r="Y63" s="23"/>
      <c r="Z63" s="23"/>
      <c r="AA63" s="23"/>
      <c r="AB63" s="23"/>
      <c r="AC63" s="23"/>
      <c r="AD63" s="23"/>
      <c r="AE63" s="23"/>
      <c r="AF63" s="23"/>
    </row>
    <row r="64" spans="1:32" ht="15.75" customHeight="1">
      <c r="A64" s="23"/>
      <c r="B64" s="23"/>
      <c r="C64" s="23"/>
      <c r="D64" s="23"/>
      <c r="E64" s="23"/>
      <c r="F64" s="23"/>
      <c r="G64" s="23"/>
      <c r="J64" s="141" t="s">
        <v>20</v>
      </c>
      <c r="K64" s="142">
        <f t="shared" ref="K64:L64" si="60">SUM(K58:K62)</f>
        <v>1.0021</v>
      </c>
      <c r="L64" s="142">
        <f t="shared" si="60"/>
        <v>0.99590000000000001</v>
      </c>
      <c r="M64" s="143">
        <f>(K64/L64)^(1/1)-1</f>
        <v>6.2255246510694029E-3</v>
      </c>
      <c r="N64" s="23"/>
      <c r="O64" s="31" t="s">
        <v>223</v>
      </c>
      <c r="P64" s="31">
        <v>998</v>
      </c>
      <c r="Q64" s="31">
        <v>830</v>
      </c>
      <c r="R64" s="87">
        <f t="shared" si="57"/>
        <v>1.9430707526965459E-2</v>
      </c>
      <c r="S64" s="87">
        <f t="shared" si="58"/>
        <v>0.2024096385542169</v>
      </c>
      <c r="AA64" s="23"/>
      <c r="AB64" s="23"/>
      <c r="AC64" s="23"/>
      <c r="AD64" s="23"/>
      <c r="AE64" s="23"/>
      <c r="AF64" s="23"/>
    </row>
    <row r="65" spans="1:32" ht="15.75" customHeight="1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44" t="s">
        <v>224</v>
      </c>
      <c r="P65" s="44">
        <v>861</v>
      </c>
      <c r="Q65" s="44">
        <v>851</v>
      </c>
      <c r="R65" s="87">
        <f t="shared" si="57"/>
        <v>1.6763365912542346E-2</v>
      </c>
      <c r="S65" s="87">
        <f t="shared" si="58"/>
        <v>1.1750881316098694E-2</v>
      </c>
      <c r="Y65" s="23"/>
      <c r="Z65" s="23"/>
      <c r="AA65" s="23"/>
      <c r="AB65" s="23"/>
      <c r="AC65" s="23"/>
      <c r="AD65" s="23"/>
      <c r="AE65" s="23"/>
      <c r="AF65" s="23"/>
    </row>
    <row r="66" spans="1:32" ht="15.75" customHeight="1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44" t="s">
        <v>225</v>
      </c>
      <c r="P66" s="44">
        <v>352</v>
      </c>
      <c r="Q66" s="104">
        <v>325</v>
      </c>
      <c r="R66" s="87">
        <f t="shared" si="57"/>
        <v>6.8533156808535493E-3</v>
      </c>
      <c r="S66" s="87">
        <f t="shared" si="58"/>
        <v>8.3076923076923048E-2</v>
      </c>
      <c r="Y66" s="23"/>
      <c r="Z66" s="23"/>
      <c r="AA66" s="23"/>
      <c r="AB66" s="23"/>
      <c r="AC66" s="23"/>
      <c r="AD66" s="23"/>
      <c r="AE66" s="23"/>
      <c r="AF66" s="23"/>
    </row>
    <row r="67" spans="1:32" ht="15.75" customHeight="1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44" t="s">
        <v>226</v>
      </c>
      <c r="P67" s="44">
        <v>-156</v>
      </c>
      <c r="Q67" s="104">
        <v>-408</v>
      </c>
      <c r="R67" s="87">
        <f t="shared" si="57"/>
        <v>-3.0372649040146414E-3</v>
      </c>
      <c r="S67" s="87">
        <f t="shared" si="58"/>
        <v>-0.61764705882352944</v>
      </c>
      <c r="Y67" s="23"/>
      <c r="Z67" s="23"/>
      <c r="AA67" s="23"/>
      <c r="AB67" s="23"/>
      <c r="AC67" s="23"/>
      <c r="AD67" s="23"/>
      <c r="AE67" s="23"/>
      <c r="AF67" s="23"/>
    </row>
    <row r="68" spans="1:32" ht="15.75" customHeight="1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6"/>
      <c r="P68" s="23"/>
      <c r="Q68" s="23"/>
      <c r="R68" s="23"/>
      <c r="S68" s="23"/>
      <c r="Y68" s="23"/>
      <c r="Z68" s="23"/>
      <c r="AA68" s="23"/>
      <c r="AB68" s="23"/>
      <c r="AC68" s="23"/>
      <c r="AD68" s="23"/>
      <c r="AE68" s="23"/>
      <c r="AF68" s="23"/>
    </row>
    <row r="69" spans="1:32" ht="15.75" customHeight="1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144" t="s">
        <v>169</v>
      </c>
      <c r="P69" s="144">
        <f t="shared" ref="P69:Q69" si="61">SUM(P56:P67)</f>
        <v>51362</v>
      </c>
      <c r="Q69" s="145">
        <f t="shared" si="61"/>
        <v>44692</v>
      </c>
      <c r="R69" s="146">
        <f>P69/$P$69</f>
        <v>1</v>
      </c>
      <c r="S69" s="146">
        <f>(P69/Q69)^(1/1)-1</f>
        <v>0.14924371252125668</v>
      </c>
      <c r="U69" s="23"/>
      <c r="V69" s="23"/>
      <c r="W69" s="23"/>
      <c r="Y69" s="23"/>
      <c r="Z69" s="23"/>
      <c r="AA69" s="23"/>
      <c r="AB69" s="23"/>
      <c r="AC69" s="23"/>
      <c r="AD69" s="23"/>
      <c r="AE69" s="23"/>
      <c r="AF69" s="23"/>
    </row>
    <row r="70" spans="1:32" ht="15.75" customHeight="1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Y70" s="23"/>
      <c r="Z70" s="23"/>
      <c r="AA70" s="23"/>
      <c r="AB70" s="23"/>
      <c r="AC70" s="23"/>
      <c r="AD70" s="23"/>
      <c r="AE70" s="23"/>
      <c r="AF70" s="23"/>
    </row>
    <row r="71" spans="1:32" ht="15.75" customHeight="1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U71" s="23"/>
      <c r="V71" s="23"/>
      <c r="W71" s="23"/>
      <c r="Y71" s="23"/>
      <c r="Z71" s="23"/>
      <c r="AA71" s="23"/>
      <c r="AB71" s="23"/>
      <c r="AC71" s="23"/>
      <c r="AD71" s="23"/>
      <c r="AE71" s="23"/>
      <c r="AF71" s="23"/>
    </row>
    <row r="72" spans="1:32" ht="15.75" customHeight="1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U72" s="23"/>
      <c r="V72" s="23"/>
      <c r="W72" s="23"/>
      <c r="Y72" s="23"/>
      <c r="Z72" s="23"/>
      <c r="AA72" s="23"/>
      <c r="AB72" s="23"/>
      <c r="AC72" s="23"/>
      <c r="AD72" s="23"/>
      <c r="AE72" s="23"/>
      <c r="AF72" s="23"/>
    </row>
    <row r="73" spans="1:32" ht="15.75" customHeight="1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6"/>
      <c r="P73" s="23"/>
      <c r="Q73" s="23"/>
      <c r="R73" s="23"/>
      <c r="S73" s="23"/>
      <c r="T73" s="23"/>
      <c r="U73" s="23"/>
      <c r="V73" s="23"/>
      <c r="W73" s="23"/>
      <c r="Y73" s="23"/>
      <c r="Z73" s="23"/>
      <c r="AA73" s="23"/>
      <c r="AB73" s="23"/>
      <c r="AC73" s="23"/>
      <c r="AD73" s="23"/>
      <c r="AE73" s="23"/>
      <c r="AF73" s="23"/>
    </row>
    <row r="74" spans="1:32" ht="15.75" customHeight="1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T74" s="23"/>
      <c r="U74" s="23"/>
      <c r="V74" s="23"/>
      <c r="W74" s="23"/>
      <c r="Y74" s="23"/>
      <c r="Z74" s="23"/>
      <c r="AA74" s="23"/>
      <c r="AB74" s="23"/>
      <c r="AC74" s="23"/>
      <c r="AD74" s="23"/>
      <c r="AE74" s="23"/>
      <c r="AF74" s="23"/>
    </row>
    <row r="75" spans="1:32" ht="15.75" customHeight="1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U75" s="23"/>
      <c r="V75" s="23"/>
      <c r="W75" s="23"/>
      <c r="Y75" s="23"/>
      <c r="Z75" s="23"/>
      <c r="AA75" s="23"/>
      <c r="AB75" s="23"/>
      <c r="AC75" s="23"/>
      <c r="AD75" s="23"/>
      <c r="AE75" s="23"/>
      <c r="AF75" s="23"/>
    </row>
    <row r="76" spans="1:32" ht="15.75" customHeight="1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U76" s="23"/>
      <c r="V76" s="23"/>
      <c r="W76" s="23"/>
      <c r="Y76" s="23"/>
      <c r="Z76" s="23"/>
      <c r="AA76" s="23"/>
      <c r="AB76" s="23"/>
      <c r="AC76" s="23"/>
      <c r="AD76" s="23"/>
      <c r="AE76" s="23"/>
      <c r="AF76" s="23"/>
    </row>
    <row r="77" spans="1:32" ht="15.75" customHeight="1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U77" s="23"/>
      <c r="V77" s="23"/>
      <c r="W77" s="23"/>
      <c r="Y77" s="23"/>
      <c r="Z77" s="23"/>
      <c r="AA77" s="23"/>
      <c r="AB77" s="23"/>
      <c r="AC77" s="23"/>
      <c r="AD77" s="23"/>
      <c r="AE77" s="23"/>
      <c r="AF77" s="23"/>
    </row>
    <row r="78" spans="1:32" ht="15.75" customHeight="1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</row>
    <row r="79" spans="1:32" ht="15.75" customHeight="1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</row>
    <row r="80" spans="1:32" ht="15.7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</row>
    <row r="81" spans="1:32" ht="15.75" customHeight="1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</row>
    <row r="82" spans="1:32" ht="15.75" customHeight="1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</row>
    <row r="83" spans="1:32" ht="15.75" customHeight="1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</row>
    <row r="84" spans="1:32" ht="15.75" customHeight="1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</row>
    <row r="85" spans="1:32" ht="15.75" customHeight="1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</row>
    <row r="86" spans="1:32" ht="15.75" customHeight="1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</row>
    <row r="87" spans="1:32" ht="15.75" customHeight="1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</row>
    <row r="88" spans="1:32" ht="15.75" customHeight="1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</row>
    <row r="89" spans="1:32" ht="15.75" customHeight="1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</row>
    <row r="90" spans="1:32" ht="15.75" customHeight="1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</row>
    <row r="91" spans="1:32" ht="15.75" customHeight="1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</row>
    <row r="92" spans="1:32" ht="15.75" customHeight="1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</row>
    <row r="93" spans="1:32" ht="15.75" customHeight="1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</row>
    <row r="94" spans="1:32" ht="15.75" customHeight="1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</row>
    <row r="95" spans="1:32" ht="15.75" customHeight="1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</row>
    <row r="96" spans="1:32" ht="15.75" customHeight="1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</row>
    <row r="97" spans="1:32" ht="15.75" customHeight="1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</row>
    <row r="98" spans="1:32" ht="15.75" customHeight="1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</row>
    <row r="99" spans="1:32" ht="15.75" customHeight="1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</row>
    <row r="100" spans="1:32" ht="15.75" customHeight="1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</row>
    <row r="101" spans="1:32" ht="15.75" customHeight="1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</row>
    <row r="102" spans="1:32" ht="15.75" customHeight="1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</row>
    <row r="103" spans="1:32" ht="15.75" customHeight="1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</row>
    <row r="104" spans="1:32" ht="15.75" customHeight="1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</row>
    <row r="105" spans="1:32" ht="15.75" customHeight="1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</row>
    <row r="106" spans="1:32" ht="15.75" customHeight="1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</row>
    <row r="107" spans="1:32" ht="15.75" customHeight="1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</row>
    <row r="108" spans="1:32" ht="15.75" customHeight="1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</row>
    <row r="109" spans="1:32" ht="15.75" customHeight="1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</row>
    <row r="110" spans="1:32" ht="15.75" customHeight="1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</row>
    <row r="111" spans="1:32" ht="15.75" customHeight="1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</row>
    <row r="112" spans="1:32" ht="15.75" customHeight="1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</row>
    <row r="113" spans="1:32" ht="15.75" customHeight="1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</row>
    <row r="114" spans="1:32" ht="15.75" customHeight="1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</row>
    <row r="115" spans="1:32" ht="15.75" customHeight="1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</row>
    <row r="116" spans="1:32" ht="15.75" customHeight="1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</row>
    <row r="117" spans="1:32" ht="15.75" customHeight="1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</row>
    <row r="118" spans="1:32" ht="15.75" customHeight="1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</row>
    <row r="119" spans="1:32" ht="15.75" customHeight="1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</row>
    <row r="120" spans="1:32" ht="15.75" customHeight="1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</row>
    <row r="121" spans="1:32" ht="15.75" customHeight="1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</row>
    <row r="122" spans="1:32" ht="15.75" customHeight="1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</row>
    <row r="123" spans="1:32" ht="15.75" customHeight="1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</row>
    <row r="124" spans="1:32" ht="15.75" customHeight="1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</row>
    <row r="125" spans="1:32" ht="15.75" customHeight="1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</row>
    <row r="126" spans="1:32" ht="15.75" customHeight="1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</row>
    <row r="127" spans="1:32" ht="15.75" customHeight="1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</row>
    <row r="128" spans="1:32" ht="15.75" customHeight="1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</row>
    <row r="129" spans="1:32" ht="15.75" customHeight="1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</row>
    <row r="130" spans="1:32" ht="15.75" customHeight="1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</row>
    <row r="131" spans="1:32" ht="15.75" customHeight="1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</row>
    <row r="132" spans="1:32" ht="15.75" customHeight="1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</row>
    <row r="133" spans="1:32" ht="15.75" customHeight="1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</row>
    <row r="134" spans="1:32" ht="15.75" customHeight="1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</row>
    <row r="135" spans="1:32" ht="15.75" customHeight="1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</row>
    <row r="136" spans="1:32" ht="15.75" customHeight="1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</row>
    <row r="137" spans="1:32" ht="15.75" customHeight="1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</row>
    <row r="138" spans="1:32" ht="15.75" customHeight="1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</row>
    <row r="139" spans="1:32" ht="15.75" customHeight="1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</row>
    <row r="140" spans="1:32" ht="15.75" customHeight="1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</row>
    <row r="141" spans="1:32" ht="15.75" customHeight="1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</row>
    <row r="142" spans="1:32" ht="15.75" customHeight="1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</row>
    <row r="143" spans="1:32" ht="15.75" customHeight="1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</row>
    <row r="144" spans="1:32" ht="15.75" customHeight="1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</row>
    <row r="145" spans="1:32" ht="15.75" customHeight="1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</row>
    <row r="146" spans="1:32" ht="15.75" customHeight="1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</row>
    <row r="147" spans="1:32" ht="15.75" customHeight="1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</row>
    <row r="148" spans="1:32" ht="15.75" customHeight="1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</row>
    <row r="149" spans="1:32" ht="15.75" customHeight="1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</row>
    <row r="150" spans="1:32" ht="15.75" customHeight="1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</row>
    <row r="151" spans="1:32" ht="15.75" customHeight="1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</row>
    <row r="152" spans="1:32" ht="15.75" customHeight="1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</row>
    <row r="153" spans="1:32" ht="15.75" customHeight="1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</row>
    <row r="154" spans="1:32" ht="15.75" customHeight="1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</row>
    <row r="155" spans="1:32" ht="15.75" customHeight="1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</row>
    <row r="156" spans="1:32" ht="15.75" customHeight="1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</row>
    <row r="157" spans="1:32" ht="15.75" customHeight="1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</row>
    <row r="158" spans="1:32" ht="15.75" customHeight="1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</row>
    <row r="159" spans="1:32" ht="15.75" customHeight="1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</row>
    <row r="160" spans="1:32" ht="15.75" customHeight="1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</row>
    <row r="161" spans="1:32" ht="15.75" customHeight="1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</row>
    <row r="162" spans="1:32" ht="15.75" customHeight="1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</row>
    <row r="163" spans="1:32" ht="15.75" customHeight="1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</row>
    <row r="164" spans="1:32" ht="15.75" customHeight="1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</row>
    <row r="165" spans="1:32" ht="15.75" customHeight="1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</row>
    <row r="166" spans="1:32" ht="15.75" customHeight="1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</row>
    <row r="167" spans="1:32" ht="15.75" customHeight="1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</row>
    <row r="168" spans="1:32" ht="15.75" customHeight="1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</row>
    <row r="169" spans="1:32" ht="15.75" customHeight="1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</row>
    <row r="170" spans="1:32" ht="15.75" customHeight="1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</row>
    <row r="171" spans="1:32" ht="15.75" customHeight="1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</row>
    <row r="172" spans="1:32" ht="15.75" customHeight="1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</row>
    <row r="173" spans="1:32" ht="15.75" customHeight="1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</row>
    <row r="174" spans="1:32" ht="15.75" customHeight="1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</row>
    <row r="175" spans="1:32" ht="15.75" customHeight="1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</row>
    <row r="176" spans="1:32" ht="15.75" customHeight="1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</row>
    <row r="177" spans="1:32" ht="15.75" customHeight="1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</row>
    <row r="178" spans="1:32" ht="15.75" customHeight="1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</row>
    <row r="179" spans="1:32" ht="15.75" customHeight="1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</row>
    <row r="180" spans="1:32" ht="15.75" customHeight="1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</row>
    <row r="181" spans="1:32" ht="15.75" customHeight="1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</row>
    <row r="182" spans="1:32" ht="15.75" customHeight="1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</row>
    <row r="183" spans="1:32" ht="15.75" customHeight="1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</row>
    <row r="184" spans="1:32" ht="15.75" customHeight="1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</row>
    <row r="185" spans="1:32" ht="15.75" customHeight="1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</row>
    <row r="186" spans="1:32" ht="15.75" customHeight="1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</row>
    <row r="187" spans="1:32" ht="15.75" customHeight="1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</row>
    <row r="188" spans="1:32" ht="15.75" customHeight="1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</row>
    <row r="189" spans="1:32" ht="15.75" customHeight="1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</row>
    <row r="190" spans="1:32" ht="15.75" customHeight="1">
      <c r="A190" s="2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</row>
    <row r="191" spans="1:32" ht="15.75" customHeight="1">
      <c r="A191" s="2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</row>
    <row r="192" spans="1:32" ht="15.75" customHeight="1">
      <c r="A192" s="23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</row>
    <row r="193" spans="1:32" ht="15.75" customHeight="1">
      <c r="A193" s="23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</row>
    <row r="194" spans="1:32" ht="15.75" customHeight="1">
      <c r="A194" s="23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</row>
    <row r="195" spans="1:32" ht="15.75" customHeight="1">
      <c r="A195" s="23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</row>
    <row r="196" spans="1:32" ht="15.75" customHeight="1">
      <c r="A196" s="23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</row>
    <row r="197" spans="1:32" ht="15.75" customHeight="1">
      <c r="A197" s="23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</row>
    <row r="198" spans="1:32" ht="15.75" customHeight="1">
      <c r="A198" s="23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</row>
    <row r="199" spans="1:32" ht="15.75" customHeight="1">
      <c r="A199" s="23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</row>
    <row r="200" spans="1:32" ht="15.75" customHeight="1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</row>
    <row r="201" spans="1:32" ht="15.75" customHeight="1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</row>
    <row r="202" spans="1:32" ht="15.75" customHeight="1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</row>
    <row r="203" spans="1:32" ht="15.75" customHeight="1">
      <c r="A203" s="23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</row>
    <row r="204" spans="1:32" ht="15.75" customHeight="1">
      <c r="A204" s="23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</row>
    <row r="205" spans="1:32" ht="15.75" customHeight="1">
      <c r="A205" s="23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</row>
    <row r="206" spans="1:32" ht="15.75" customHeight="1">
      <c r="A206" s="23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</row>
    <row r="207" spans="1:32" ht="15.75" customHeight="1">
      <c r="A207" s="23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</row>
    <row r="208" spans="1:32" ht="15.75" customHeight="1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</row>
    <row r="209" spans="1:32" ht="15.75" customHeight="1">
      <c r="A209" s="23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</row>
    <row r="210" spans="1:32" ht="15.75" customHeight="1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</row>
    <row r="211" spans="1:32" ht="15.75" customHeight="1">
      <c r="A211" s="23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</row>
    <row r="212" spans="1:32" ht="15.75" customHeight="1">
      <c r="A212" s="23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</row>
    <row r="213" spans="1:32" ht="15.75" customHeight="1">
      <c r="A213" s="23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</row>
    <row r="214" spans="1:32" ht="15.75" customHeight="1">
      <c r="A214" s="23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</row>
    <row r="215" spans="1:32" ht="15.75" customHeight="1">
      <c r="A215" s="23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</row>
    <row r="216" spans="1:32" ht="15.75" customHeight="1">
      <c r="A216" s="23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</row>
    <row r="217" spans="1:32" ht="15.75" customHeight="1">
      <c r="A217" s="23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</row>
    <row r="218" spans="1:32" ht="15.75" customHeight="1">
      <c r="A218" s="23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</row>
    <row r="219" spans="1:32" ht="15.75" customHeight="1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</row>
    <row r="220" spans="1:32" ht="15.75" customHeight="1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</row>
    <row r="221" spans="1:32" ht="15.75" customHeight="1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</row>
    <row r="222" spans="1:32" ht="15.75" customHeight="1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</row>
    <row r="223" spans="1:32" ht="15.75" customHeight="1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</row>
    <row r="224" spans="1:32" ht="15.75" customHeight="1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</row>
    <row r="225" spans="1:32" ht="15.75" customHeight="1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</row>
    <row r="226" spans="1:32" ht="15.75" customHeight="1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</row>
    <row r="227" spans="1:32" ht="15.75" customHeight="1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</row>
    <row r="228" spans="1:32" ht="15.75" customHeight="1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</row>
    <row r="229" spans="1:32" ht="15.75" customHeight="1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</row>
    <row r="230" spans="1:32" ht="15.75" customHeight="1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</row>
    <row r="231" spans="1:32" ht="15.75" customHeight="1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</row>
    <row r="232" spans="1:32" ht="15.75" customHeight="1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</row>
    <row r="233" spans="1:32" ht="15.75" customHeight="1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</row>
    <row r="234" spans="1:32" ht="15.75" customHeight="1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</row>
    <row r="235" spans="1:32" ht="15.75" customHeight="1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</row>
    <row r="236" spans="1:32" ht="15.75" customHeight="1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</row>
    <row r="237" spans="1:32" ht="15.75" customHeight="1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</row>
    <row r="238" spans="1:32" ht="15.75" customHeight="1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F238" s="23"/>
    </row>
    <row r="239" spans="1:32" ht="15.75" customHeight="1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</row>
    <row r="240" spans="1:32" ht="15.75" customHeight="1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</row>
    <row r="241" spans="1:32" ht="15.75" customHeight="1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</row>
    <row r="242" spans="1:32" ht="15.75" customHeight="1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</row>
    <row r="243" spans="1:32" ht="15.75" customHeight="1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</row>
    <row r="244" spans="1:32" ht="15.75" customHeight="1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23"/>
      <c r="AD244" s="23"/>
      <c r="AE244" s="23"/>
      <c r="AF244" s="23"/>
    </row>
    <row r="245" spans="1:32" ht="15.75" customHeight="1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F245" s="23"/>
    </row>
    <row r="246" spans="1:32" ht="15.75" customHeight="1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23"/>
      <c r="AC246" s="23"/>
      <c r="AD246" s="23"/>
      <c r="AE246" s="23"/>
      <c r="AF246" s="23"/>
    </row>
    <row r="247" spans="1:32" ht="15.75" customHeight="1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  <c r="AF247" s="23"/>
    </row>
    <row r="248" spans="1:32" ht="15.75" customHeight="1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  <c r="AE248" s="23"/>
      <c r="AF248" s="23"/>
    </row>
    <row r="249" spans="1:32" ht="15.75" customHeight="1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  <c r="AF249" s="23"/>
    </row>
    <row r="250" spans="1:32" ht="15.75" customHeight="1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  <c r="AC250" s="23"/>
      <c r="AD250" s="23"/>
      <c r="AE250" s="23"/>
      <c r="AF250" s="23"/>
    </row>
    <row r="251" spans="1:32" ht="15.75" customHeight="1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F251" s="23"/>
    </row>
    <row r="252" spans="1:32" ht="15.75" customHeight="1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  <c r="AF252" s="23"/>
    </row>
    <row r="253" spans="1:32" ht="15.75" customHeight="1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23"/>
      <c r="AC253" s="23"/>
      <c r="AD253" s="23"/>
      <c r="AE253" s="23"/>
      <c r="AF253" s="23"/>
    </row>
    <row r="254" spans="1:32" ht="15.75" customHeight="1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  <c r="AE254" s="23"/>
      <c r="AF254" s="23"/>
    </row>
    <row r="255" spans="1:32" ht="15.75" customHeight="1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F255" s="23"/>
    </row>
    <row r="256" spans="1:32" ht="15.75" customHeight="1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  <c r="AF256" s="23"/>
    </row>
    <row r="257" spans="1:32" ht="15.75" customHeight="1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  <c r="AF257" s="23"/>
    </row>
    <row r="258" spans="1:32" ht="15.75" customHeight="1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  <c r="AA258" s="23"/>
      <c r="AB258" s="23"/>
      <c r="AC258" s="23"/>
      <c r="AD258" s="23"/>
      <c r="AE258" s="23"/>
      <c r="AF258" s="23"/>
    </row>
    <row r="259" spans="1:32" ht="15.75" customHeight="1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  <c r="AF259" s="23"/>
    </row>
    <row r="260" spans="1:32" ht="15.75" customHeight="1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B260" s="23"/>
      <c r="AC260" s="23"/>
      <c r="AD260" s="23"/>
      <c r="AE260" s="23"/>
      <c r="AF260" s="23"/>
    </row>
    <row r="261" spans="1:32" ht="15.75" customHeight="1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  <c r="AC261" s="23"/>
      <c r="AD261" s="23"/>
      <c r="AE261" s="23"/>
      <c r="AF261" s="23"/>
    </row>
    <row r="262" spans="1:32" ht="15.75" customHeight="1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  <c r="AE262" s="23"/>
      <c r="AF262" s="23"/>
    </row>
    <row r="263" spans="1:32" ht="15.75" customHeight="1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  <c r="AF263" s="23"/>
    </row>
    <row r="264" spans="1:32" ht="15.75" customHeight="1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  <c r="AA264" s="23"/>
      <c r="AB264" s="23"/>
      <c r="AC264" s="23"/>
      <c r="AD264" s="23"/>
      <c r="AE264" s="23"/>
      <c r="AF264" s="23"/>
    </row>
    <row r="265" spans="1:32" ht="15.75" customHeight="1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F265" s="23"/>
    </row>
    <row r="266" spans="1:32" ht="15.75" customHeight="1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  <c r="AB266" s="23"/>
      <c r="AC266" s="23"/>
      <c r="AD266" s="23"/>
      <c r="AE266" s="23"/>
      <c r="AF266" s="23"/>
    </row>
    <row r="267" spans="1:32" ht="15.75" customHeight="1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  <c r="AF267" s="23"/>
    </row>
    <row r="268" spans="1:32" ht="15.75" customHeight="1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  <c r="AB268" s="23"/>
      <c r="AC268" s="23"/>
      <c r="AD268" s="23"/>
      <c r="AE268" s="23"/>
      <c r="AF268" s="23"/>
    </row>
    <row r="269" spans="1:32" ht="15.75" customHeight="1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  <c r="AF269" s="23"/>
    </row>
    <row r="270" spans="1:32" ht="15.75" customHeight="1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  <c r="AE270" s="23"/>
      <c r="AF270" s="23"/>
    </row>
    <row r="271" spans="1:32" ht="15.75" customHeight="1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  <c r="AF271" s="23"/>
    </row>
    <row r="272" spans="1:32" ht="15.75" customHeight="1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  <c r="AE272" s="23"/>
      <c r="AF272" s="23"/>
    </row>
    <row r="273" spans="1:32" ht="15.75" customHeight="1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</row>
    <row r="274" spans="1:32" ht="15.75" customHeight="1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  <c r="AC274" s="23"/>
      <c r="AD274" s="23"/>
      <c r="AE274" s="23"/>
      <c r="AF274" s="23"/>
    </row>
    <row r="275" spans="1:32" ht="15.75" customHeight="1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  <c r="AF275" s="23"/>
    </row>
    <row r="276" spans="1:32" ht="15.75" customHeight="1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  <c r="AB276" s="23"/>
      <c r="AC276" s="23"/>
      <c r="AD276" s="23"/>
      <c r="AE276" s="23"/>
      <c r="AF276" s="23"/>
    </row>
    <row r="277" spans="1:32" ht="15.75" customHeight="1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  <c r="AF277" s="23"/>
    </row>
    <row r="278" spans="1:32" ht="15.75" customHeight="1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  <c r="AB278" s="23"/>
      <c r="AC278" s="23"/>
      <c r="AD278" s="23"/>
      <c r="AE278" s="23"/>
      <c r="AF278" s="23"/>
    </row>
    <row r="279" spans="1:32" ht="15.75" customHeight="1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  <c r="AF279" s="23"/>
    </row>
    <row r="280" spans="1:32" ht="15.75" customHeight="1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  <c r="AB280" s="23"/>
      <c r="AC280" s="23"/>
      <c r="AD280" s="23"/>
      <c r="AE280" s="23"/>
      <c r="AF280" s="23"/>
    </row>
    <row r="281" spans="1:32" ht="15.75" customHeight="1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  <c r="AF281" s="23"/>
    </row>
    <row r="282" spans="1:32" ht="15.75" customHeight="1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  <c r="AF282" s="23"/>
    </row>
    <row r="283" spans="1:32" ht="15.75" customHeight="1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  <c r="AF283" s="23"/>
    </row>
    <row r="284" spans="1:32" ht="15.75" customHeight="1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F284" s="23"/>
    </row>
    <row r="285" spans="1:32" ht="15.75" customHeight="1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</row>
    <row r="286" spans="1:32" ht="15.75" customHeight="1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</row>
    <row r="287" spans="1:32" ht="15.75" customHeight="1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</row>
    <row r="288" spans="1:32" ht="15.75" customHeight="1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</row>
    <row r="289" spans="1:32" ht="15.75" customHeight="1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F289" s="23"/>
    </row>
    <row r="290" spans="1:32" ht="15.75" customHeight="1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  <c r="AB290" s="23"/>
      <c r="AC290" s="23"/>
      <c r="AD290" s="23"/>
      <c r="AE290" s="23"/>
      <c r="AF290" s="23"/>
    </row>
    <row r="291" spans="1:32" ht="15.75" customHeight="1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  <c r="AF291" s="23"/>
    </row>
    <row r="292" spans="1:32" ht="15.75" customHeight="1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  <c r="AF292" s="23"/>
    </row>
    <row r="293" spans="1:32" ht="15.75" customHeight="1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  <c r="AF293" s="23"/>
    </row>
    <row r="294" spans="1:32" ht="15.75" customHeight="1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  <c r="AF294" s="23"/>
    </row>
    <row r="295" spans="1:32" ht="15.75" customHeight="1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  <c r="AE295" s="23"/>
      <c r="AF295" s="23"/>
    </row>
    <row r="296" spans="1:32" ht="15.75" customHeight="1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  <c r="AF296" s="23"/>
    </row>
    <row r="297" spans="1:32" ht="15.75" customHeight="1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  <c r="AE297" s="23"/>
      <c r="AF297" s="23"/>
    </row>
    <row r="298" spans="1:32" ht="15.75" customHeight="1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  <c r="AF298" s="23"/>
    </row>
    <row r="299" spans="1:32" ht="15.75" customHeight="1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  <c r="AB299" s="23"/>
      <c r="AC299" s="23"/>
      <c r="AD299" s="23"/>
      <c r="AE299" s="23"/>
      <c r="AF299" s="23"/>
    </row>
    <row r="300" spans="1:32" ht="15.75" customHeight="1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  <c r="AB300" s="23"/>
      <c r="AC300" s="23"/>
      <c r="AD300" s="23"/>
      <c r="AE300" s="23"/>
      <c r="AF300" s="23"/>
    </row>
    <row r="301" spans="1:32" ht="15.75" customHeight="1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B301" s="23"/>
      <c r="AC301" s="23"/>
      <c r="AD301" s="23"/>
      <c r="AE301" s="23"/>
      <c r="AF301" s="23"/>
    </row>
    <row r="302" spans="1:32" ht="15.75" customHeight="1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  <c r="AC302" s="23"/>
      <c r="AD302" s="23"/>
      <c r="AE302" s="23"/>
      <c r="AF302" s="23"/>
    </row>
    <row r="303" spans="1:32" ht="15.75" customHeight="1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  <c r="AF303" s="23"/>
    </row>
    <row r="304" spans="1:32" ht="15.75" customHeight="1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  <c r="AC304" s="23"/>
      <c r="AD304" s="23"/>
      <c r="AE304" s="23"/>
      <c r="AF304" s="23"/>
    </row>
    <row r="305" spans="1:32" ht="15.75" customHeight="1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23"/>
      <c r="AC305" s="23"/>
      <c r="AD305" s="23"/>
      <c r="AE305" s="23"/>
      <c r="AF305" s="23"/>
    </row>
    <row r="306" spans="1:32" ht="15.75" customHeight="1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  <c r="AE306" s="23"/>
      <c r="AF306" s="23"/>
    </row>
    <row r="307" spans="1:32" ht="15.75" customHeight="1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  <c r="AB307" s="23"/>
      <c r="AC307" s="23"/>
      <c r="AD307" s="23"/>
      <c r="AE307" s="23"/>
      <c r="AF307" s="23"/>
    </row>
    <row r="308" spans="1:32" ht="15.75" customHeight="1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  <c r="AB308" s="23"/>
      <c r="AC308" s="23"/>
      <c r="AD308" s="23"/>
      <c r="AE308" s="23"/>
      <c r="AF308" s="23"/>
    </row>
    <row r="309" spans="1:32" ht="15.75" customHeight="1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3"/>
      <c r="AC309" s="23"/>
      <c r="AD309" s="23"/>
      <c r="AE309" s="23"/>
      <c r="AF309" s="23"/>
    </row>
    <row r="310" spans="1:32" ht="15.75" customHeight="1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  <c r="AF310" s="23"/>
    </row>
    <row r="311" spans="1:32" ht="15.75" customHeight="1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23"/>
      <c r="AC311" s="23"/>
      <c r="AD311" s="23"/>
      <c r="AE311" s="23"/>
      <c r="AF311" s="23"/>
    </row>
    <row r="312" spans="1:32" ht="15.75" customHeight="1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  <c r="AF312" s="23"/>
    </row>
    <row r="313" spans="1:32" ht="15.75" customHeight="1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  <c r="AB313" s="23"/>
      <c r="AC313" s="23"/>
      <c r="AD313" s="23"/>
      <c r="AE313" s="23"/>
      <c r="AF313" s="23"/>
    </row>
    <row r="314" spans="1:32" ht="15.75" customHeight="1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23"/>
      <c r="AC314" s="23"/>
      <c r="AD314" s="23"/>
      <c r="AE314" s="23"/>
      <c r="AF314" s="23"/>
    </row>
    <row r="315" spans="1:32" ht="15.75" customHeight="1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3"/>
      <c r="AC315" s="23"/>
      <c r="AD315" s="23"/>
      <c r="AE315" s="23"/>
      <c r="AF315" s="23"/>
    </row>
    <row r="316" spans="1:32" ht="15.75" customHeight="1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  <c r="AE316" s="23"/>
      <c r="AF316" s="23"/>
    </row>
    <row r="317" spans="1:32" ht="15.75" customHeight="1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  <c r="AE317" s="23"/>
      <c r="AF317" s="23"/>
    </row>
    <row r="318" spans="1:32" ht="15.75" customHeight="1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  <c r="AF318" s="23"/>
    </row>
    <row r="319" spans="1:32" ht="15.75" customHeight="1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  <c r="AE319" s="23"/>
      <c r="AF319" s="23"/>
    </row>
    <row r="320" spans="1:32" ht="15.75" customHeight="1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23"/>
      <c r="AC320" s="23"/>
      <c r="AD320" s="23"/>
      <c r="AE320" s="23"/>
      <c r="AF320" s="23"/>
    </row>
    <row r="321" spans="1:32" ht="15.75" customHeight="1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3"/>
      <c r="AB321" s="23"/>
      <c r="AC321" s="23"/>
      <c r="AD321" s="23"/>
      <c r="AE321" s="23"/>
      <c r="AF321" s="23"/>
    </row>
    <row r="322" spans="1:32" ht="15.75" customHeight="1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  <c r="AA322" s="23"/>
      <c r="AB322" s="23"/>
      <c r="AC322" s="23"/>
      <c r="AD322" s="23"/>
      <c r="AE322" s="23"/>
      <c r="AF322" s="23"/>
    </row>
    <row r="323" spans="1:32" ht="15.75" customHeight="1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  <c r="AA323" s="23"/>
      <c r="AB323" s="23"/>
      <c r="AC323" s="23"/>
      <c r="AD323" s="23"/>
      <c r="AE323" s="23"/>
      <c r="AF323" s="23"/>
    </row>
    <row r="324" spans="1:32" ht="15.75" customHeight="1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  <c r="AA324" s="23"/>
      <c r="AB324" s="23"/>
      <c r="AC324" s="23"/>
      <c r="AD324" s="23"/>
      <c r="AE324" s="23"/>
      <c r="AF324" s="23"/>
    </row>
    <row r="325" spans="1:32" ht="15.75" customHeight="1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  <c r="AA325" s="23"/>
      <c r="AB325" s="23"/>
      <c r="AC325" s="23"/>
      <c r="AD325" s="23"/>
      <c r="AE325" s="23"/>
      <c r="AF325" s="23"/>
    </row>
    <row r="326" spans="1:32" ht="15.75" customHeight="1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23"/>
      <c r="AC326" s="23"/>
      <c r="AD326" s="23"/>
      <c r="AE326" s="23"/>
      <c r="AF326" s="23"/>
    </row>
    <row r="327" spans="1:32" ht="15.75" customHeight="1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  <c r="AC327" s="23"/>
      <c r="AD327" s="23"/>
      <c r="AE327" s="23"/>
      <c r="AF327" s="23"/>
    </row>
    <row r="328" spans="1:32" ht="15.75" customHeight="1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  <c r="AB328" s="23"/>
      <c r="AC328" s="23"/>
      <c r="AD328" s="23"/>
      <c r="AE328" s="23"/>
      <c r="AF328" s="23"/>
    </row>
    <row r="329" spans="1:32" ht="15.75" customHeight="1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  <c r="AA329" s="23"/>
      <c r="AB329" s="23"/>
      <c r="AC329" s="23"/>
      <c r="AD329" s="23"/>
      <c r="AE329" s="23"/>
      <c r="AF329" s="23"/>
    </row>
    <row r="330" spans="1:32" ht="15.75" customHeight="1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  <c r="AB330" s="23"/>
      <c r="AC330" s="23"/>
      <c r="AD330" s="23"/>
      <c r="AE330" s="23"/>
      <c r="AF330" s="23"/>
    </row>
    <row r="331" spans="1:32" ht="15.75" customHeight="1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23"/>
      <c r="AC331" s="23"/>
      <c r="AD331" s="23"/>
      <c r="AE331" s="23"/>
      <c r="AF331" s="23"/>
    </row>
    <row r="332" spans="1:32" ht="15.75" customHeight="1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  <c r="AA332" s="23"/>
      <c r="AB332" s="23"/>
      <c r="AC332" s="23"/>
      <c r="AD332" s="23"/>
      <c r="AE332" s="23"/>
      <c r="AF332" s="23"/>
    </row>
    <row r="333" spans="1:32" ht="15.75" customHeight="1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  <c r="AA333" s="23"/>
      <c r="AB333" s="23"/>
      <c r="AC333" s="23"/>
      <c r="AD333" s="23"/>
      <c r="AE333" s="23"/>
      <c r="AF333" s="23"/>
    </row>
    <row r="334" spans="1:32" ht="15.75" customHeight="1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  <c r="AA334" s="23"/>
      <c r="AB334" s="23"/>
      <c r="AC334" s="23"/>
      <c r="AD334" s="23"/>
      <c r="AE334" s="23"/>
      <c r="AF334" s="23"/>
    </row>
    <row r="335" spans="1:32" ht="15.75" customHeight="1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  <c r="AB335" s="23"/>
      <c r="AC335" s="23"/>
      <c r="AD335" s="23"/>
      <c r="AE335" s="23"/>
      <c r="AF335" s="23"/>
    </row>
    <row r="336" spans="1:32" ht="15.75" customHeight="1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23"/>
      <c r="AB336" s="23"/>
      <c r="AC336" s="23"/>
      <c r="AD336" s="23"/>
      <c r="AE336" s="23"/>
      <c r="AF336" s="23"/>
    </row>
    <row r="337" spans="1:32" ht="15.75" customHeight="1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  <c r="AA337" s="23"/>
      <c r="AB337" s="23"/>
      <c r="AC337" s="23"/>
      <c r="AD337" s="23"/>
      <c r="AE337" s="23"/>
      <c r="AF337" s="23"/>
    </row>
    <row r="338" spans="1:32" ht="15.75" customHeight="1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  <c r="AA338" s="23"/>
      <c r="AB338" s="23"/>
      <c r="AC338" s="23"/>
      <c r="AD338" s="23"/>
      <c r="AE338" s="23"/>
      <c r="AF338" s="23"/>
    </row>
    <row r="339" spans="1:32" ht="15.75" customHeight="1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  <c r="AA339" s="23"/>
      <c r="AB339" s="23"/>
      <c r="AC339" s="23"/>
      <c r="AD339" s="23"/>
      <c r="AE339" s="23"/>
      <c r="AF339" s="23"/>
    </row>
    <row r="340" spans="1:32" ht="15.75" customHeight="1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  <c r="AB340" s="23"/>
      <c r="AC340" s="23"/>
      <c r="AD340" s="23"/>
      <c r="AE340" s="23"/>
      <c r="AF340" s="23"/>
    </row>
    <row r="341" spans="1:32" ht="15.75" customHeight="1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  <c r="AB341" s="23"/>
      <c r="AC341" s="23"/>
      <c r="AD341" s="23"/>
      <c r="AE341" s="23"/>
      <c r="AF341" s="23"/>
    </row>
    <row r="342" spans="1:32" ht="15.75" customHeight="1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  <c r="AA342" s="23"/>
      <c r="AB342" s="23"/>
      <c r="AC342" s="23"/>
      <c r="AD342" s="23"/>
      <c r="AE342" s="23"/>
      <c r="AF342" s="23"/>
    </row>
    <row r="343" spans="1:32" ht="15.75" customHeight="1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  <c r="AA343" s="23"/>
      <c r="AB343" s="23"/>
      <c r="AC343" s="23"/>
      <c r="AD343" s="23"/>
      <c r="AE343" s="23"/>
      <c r="AF343" s="23"/>
    </row>
    <row r="344" spans="1:32" ht="15.75" customHeight="1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  <c r="AA344" s="23"/>
      <c r="AB344" s="23"/>
      <c r="AC344" s="23"/>
      <c r="AD344" s="23"/>
      <c r="AE344" s="23"/>
      <c r="AF344" s="23"/>
    </row>
    <row r="345" spans="1:32" ht="15.75" customHeight="1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  <c r="AA345" s="23"/>
      <c r="AB345" s="23"/>
      <c r="AC345" s="23"/>
      <c r="AD345" s="23"/>
      <c r="AE345" s="23"/>
      <c r="AF345" s="23"/>
    </row>
    <row r="346" spans="1:32" ht="15.75" customHeight="1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  <c r="AA346" s="23"/>
      <c r="AB346" s="23"/>
      <c r="AC346" s="23"/>
      <c r="AD346" s="23"/>
      <c r="AE346" s="23"/>
      <c r="AF346" s="23"/>
    </row>
    <row r="347" spans="1:32" ht="15.75" customHeight="1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  <c r="AA347" s="23"/>
      <c r="AB347" s="23"/>
      <c r="AC347" s="23"/>
      <c r="AD347" s="23"/>
      <c r="AE347" s="23"/>
      <c r="AF347" s="23"/>
    </row>
    <row r="348" spans="1:32" ht="15.75" customHeight="1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  <c r="AA348" s="23"/>
      <c r="AB348" s="23"/>
      <c r="AC348" s="23"/>
      <c r="AD348" s="23"/>
      <c r="AE348" s="23"/>
      <c r="AF348" s="23"/>
    </row>
    <row r="349" spans="1:32" ht="15.75" customHeight="1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  <c r="AA349" s="23"/>
      <c r="AB349" s="23"/>
      <c r="AC349" s="23"/>
      <c r="AD349" s="23"/>
      <c r="AE349" s="23"/>
      <c r="AF349" s="23"/>
    </row>
    <row r="350" spans="1:32" ht="15.75" customHeight="1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3"/>
      <c r="AB350" s="23"/>
      <c r="AC350" s="23"/>
      <c r="AD350" s="23"/>
      <c r="AE350" s="23"/>
      <c r="AF350" s="23"/>
    </row>
    <row r="351" spans="1:32" ht="15.75" customHeight="1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23"/>
      <c r="AB351" s="23"/>
      <c r="AC351" s="23"/>
      <c r="AD351" s="23"/>
      <c r="AE351" s="23"/>
      <c r="AF351" s="23"/>
    </row>
    <row r="352" spans="1:32" ht="15.75" customHeight="1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3"/>
      <c r="AB352" s="23"/>
      <c r="AC352" s="23"/>
      <c r="AD352" s="23"/>
      <c r="AE352" s="23"/>
      <c r="AF352" s="23"/>
    </row>
    <row r="353" spans="1:32" ht="15.75" customHeight="1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3"/>
      <c r="AB353" s="23"/>
      <c r="AC353" s="23"/>
      <c r="AD353" s="23"/>
      <c r="AE353" s="23"/>
      <c r="AF353" s="23"/>
    </row>
    <row r="354" spans="1:32" ht="15.75" customHeight="1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3"/>
      <c r="AB354" s="23"/>
      <c r="AC354" s="23"/>
      <c r="AD354" s="23"/>
      <c r="AE354" s="23"/>
      <c r="AF354" s="23"/>
    </row>
    <row r="355" spans="1:32" ht="15.75" customHeight="1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3"/>
      <c r="AB355" s="23"/>
      <c r="AC355" s="23"/>
      <c r="AD355" s="23"/>
      <c r="AE355" s="23"/>
      <c r="AF355" s="23"/>
    </row>
    <row r="356" spans="1:32" ht="15.75" customHeight="1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3"/>
      <c r="AB356" s="23"/>
      <c r="AC356" s="23"/>
      <c r="AD356" s="23"/>
      <c r="AE356" s="23"/>
      <c r="AF356" s="23"/>
    </row>
    <row r="357" spans="1:32" ht="15.75" customHeight="1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3"/>
      <c r="AB357" s="23"/>
      <c r="AC357" s="23"/>
      <c r="AD357" s="23"/>
      <c r="AE357" s="23"/>
      <c r="AF357" s="23"/>
    </row>
    <row r="358" spans="1:32" ht="15.75" customHeight="1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  <c r="AA358" s="23"/>
      <c r="AB358" s="23"/>
      <c r="AC358" s="23"/>
      <c r="AD358" s="23"/>
      <c r="AE358" s="23"/>
      <c r="AF358" s="23"/>
    </row>
    <row r="359" spans="1:32" ht="15.75" customHeight="1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  <c r="AA359" s="23"/>
      <c r="AB359" s="23"/>
      <c r="AC359" s="23"/>
      <c r="AD359" s="23"/>
      <c r="AE359" s="23"/>
      <c r="AF359" s="23"/>
    </row>
    <row r="360" spans="1:32" ht="15.75" customHeight="1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  <c r="AA360" s="23"/>
      <c r="AB360" s="23"/>
      <c r="AC360" s="23"/>
      <c r="AD360" s="23"/>
      <c r="AE360" s="23"/>
      <c r="AF360" s="23"/>
    </row>
    <row r="361" spans="1:32" ht="15.75" customHeight="1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  <c r="AA361" s="23"/>
      <c r="AB361" s="23"/>
      <c r="AC361" s="23"/>
      <c r="AD361" s="23"/>
      <c r="AE361" s="23"/>
      <c r="AF361" s="23"/>
    </row>
    <row r="362" spans="1:32" ht="15.75" customHeight="1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  <c r="AA362" s="23"/>
      <c r="AB362" s="23"/>
      <c r="AC362" s="23"/>
      <c r="AD362" s="23"/>
      <c r="AE362" s="23"/>
      <c r="AF362" s="23"/>
    </row>
    <row r="363" spans="1:32" ht="15.75" customHeight="1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  <c r="AA363" s="23"/>
      <c r="AB363" s="23"/>
      <c r="AC363" s="23"/>
      <c r="AD363" s="23"/>
      <c r="AE363" s="23"/>
      <c r="AF363" s="23"/>
    </row>
    <row r="364" spans="1:32" ht="15.75" customHeight="1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  <c r="AA364" s="23"/>
      <c r="AB364" s="23"/>
      <c r="AC364" s="23"/>
      <c r="AD364" s="23"/>
      <c r="AE364" s="23"/>
      <c r="AF364" s="23"/>
    </row>
    <row r="365" spans="1:32" ht="15.75" customHeight="1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  <c r="AA365" s="23"/>
      <c r="AB365" s="23"/>
      <c r="AC365" s="23"/>
      <c r="AD365" s="23"/>
      <c r="AE365" s="23"/>
      <c r="AF365" s="23"/>
    </row>
    <row r="366" spans="1:32" ht="15.75" customHeight="1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  <c r="AA366" s="23"/>
      <c r="AB366" s="23"/>
      <c r="AC366" s="23"/>
      <c r="AD366" s="23"/>
      <c r="AE366" s="23"/>
      <c r="AF366" s="23"/>
    </row>
    <row r="367" spans="1:32" ht="15.75" customHeight="1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  <c r="AA367" s="23"/>
      <c r="AB367" s="23"/>
      <c r="AC367" s="23"/>
      <c r="AD367" s="23"/>
      <c r="AE367" s="23"/>
      <c r="AF367" s="23"/>
    </row>
    <row r="368" spans="1:32" ht="15.75" customHeight="1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  <c r="AA368" s="23"/>
      <c r="AB368" s="23"/>
      <c r="AC368" s="23"/>
      <c r="AD368" s="23"/>
      <c r="AE368" s="23"/>
      <c r="AF368" s="23"/>
    </row>
    <row r="369" spans="1:32" ht="15.75" customHeight="1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  <c r="AA369" s="23"/>
      <c r="AB369" s="23"/>
      <c r="AC369" s="23"/>
      <c r="AD369" s="23"/>
      <c r="AE369" s="23"/>
      <c r="AF369" s="23"/>
    </row>
    <row r="370" spans="1:32" ht="15.75" customHeight="1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  <c r="AA370" s="23"/>
      <c r="AB370" s="23"/>
      <c r="AC370" s="23"/>
      <c r="AD370" s="23"/>
      <c r="AE370" s="23"/>
      <c r="AF370" s="23"/>
    </row>
    <row r="371" spans="1:32" ht="15.75" customHeight="1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  <c r="AA371" s="23"/>
      <c r="AB371" s="23"/>
      <c r="AC371" s="23"/>
      <c r="AD371" s="23"/>
      <c r="AE371" s="23"/>
      <c r="AF371" s="23"/>
    </row>
    <row r="372" spans="1:32" ht="15.75" customHeight="1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  <c r="AA372" s="23"/>
      <c r="AB372" s="23"/>
      <c r="AC372" s="23"/>
      <c r="AD372" s="23"/>
      <c r="AE372" s="23"/>
      <c r="AF372" s="23"/>
    </row>
    <row r="373" spans="1:32" ht="15.75" customHeight="1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  <c r="AA373" s="23"/>
      <c r="AB373" s="23"/>
      <c r="AC373" s="23"/>
      <c r="AD373" s="23"/>
      <c r="AE373" s="23"/>
      <c r="AF373" s="23"/>
    </row>
    <row r="374" spans="1:32" ht="15.75" customHeight="1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  <c r="AA374" s="23"/>
      <c r="AB374" s="23"/>
      <c r="AC374" s="23"/>
      <c r="AD374" s="23"/>
      <c r="AE374" s="23"/>
      <c r="AF374" s="23"/>
    </row>
    <row r="375" spans="1:32" ht="15.75" customHeight="1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  <c r="AA375" s="23"/>
      <c r="AB375" s="23"/>
      <c r="AC375" s="23"/>
      <c r="AD375" s="23"/>
      <c r="AE375" s="23"/>
      <c r="AF375" s="23"/>
    </row>
    <row r="376" spans="1:32" ht="15.75" customHeight="1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  <c r="AA376" s="23"/>
      <c r="AB376" s="23"/>
      <c r="AC376" s="23"/>
      <c r="AD376" s="23"/>
      <c r="AE376" s="23"/>
      <c r="AF376" s="23"/>
    </row>
    <row r="377" spans="1:32" ht="15.75" customHeight="1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  <c r="AA377" s="23"/>
      <c r="AB377" s="23"/>
      <c r="AC377" s="23"/>
      <c r="AD377" s="23"/>
      <c r="AE377" s="23"/>
      <c r="AF377" s="23"/>
    </row>
    <row r="378" spans="1:32" ht="15.75" customHeight="1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  <c r="AA378" s="23"/>
      <c r="AB378" s="23"/>
      <c r="AC378" s="23"/>
      <c r="AD378" s="23"/>
      <c r="AE378" s="23"/>
      <c r="AF378" s="23"/>
    </row>
    <row r="379" spans="1:32" ht="15.75" customHeight="1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  <c r="AA379" s="23"/>
      <c r="AB379" s="23"/>
      <c r="AC379" s="23"/>
      <c r="AD379" s="23"/>
      <c r="AE379" s="23"/>
      <c r="AF379" s="23"/>
    </row>
    <row r="380" spans="1:32" ht="15.75" customHeight="1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  <c r="AA380" s="23"/>
      <c r="AB380" s="23"/>
      <c r="AC380" s="23"/>
      <c r="AD380" s="23"/>
      <c r="AE380" s="23"/>
      <c r="AF380" s="23"/>
    </row>
    <row r="381" spans="1:32" ht="15.75" customHeight="1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  <c r="AA381" s="23"/>
      <c r="AB381" s="23"/>
      <c r="AC381" s="23"/>
      <c r="AD381" s="23"/>
      <c r="AE381" s="23"/>
      <c r="AF381" s="23"/>
    </row>
    <row r="382" spans="1:32" ht="15.75" customHeight="1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  <c r="AA382" s="23"/>
      <c r="AB382" s="23"/>
      <c r="AC382" s="23"/>
      <c r="AD382" s="23"/>
      <c r="AE382" s="23"/>
      <c r="AF382" s="23"/>
    </row>
    <row r="383" spans="1:32" ht="15.75" customHeight="1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  <c r="AA383" s="23"/>
      <c r="AB383" s="23"/>
      <c r="AC383" s="23"/>
      <c r="AD383" s="23"/>
      <c r="AE383" s="23"/>
      <c r="AF383" s="23"/>
    </row>
    <row r="384" spans="1:32" ht="15.75" customHeight="1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  <c r="AA384" s="23"/>
      <c r="AB384" s="23"/>
      <c r="AC384" s="23"/>
      <c r="AD384" s="23"/>
      <c r="AE384" s="23"/>
      <c r="AF384" s="23"/>
    </row>
    <row r="385" spans="1:32" ht="15.75" customHeight="1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  <c r="AA385" s="23"/>
      <c r="AB385" s="23"/>
      <c r="AC385" s="23"/>
      <c r="AD385" s="23"/>
      <c r="AE385" s="23"/>
      <c r="AF385" s="23"/>
    </row>
    <row r="386" spans="1:32" ht="15.75" customHeight="1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  <c r="AA386" s="23"/>
      <c r="AB386" s="23"/>
      <c r="AC386" s="23"/>
      <c r="AD386" s="23"/>
      <c r="AE386" s="23"/>
      <c r="AF386" s="23"/>
    </row>
    <row r="387" spans="1:32" ht="15.75" customHeight="1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  <c r="AA387" s="23"/>
      <c r="AB387" s="23"/>
      <c r="AC387" s="23"/>
      <c r="AD387" s="23"/>
      <c r="AE387" s="23"/>
      <c r="AF387" s="23"/>
    </row>
    <row r="388" spans="1:32" ht="15.75" customHeight="1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  <c r="AA388" s="23"/>
      <c r="AB388" s="23"/>
      <c r="AC388" s="23"/>
      <c r="AD388" s="23"/>
      <c r="AE388" s="23"/>
      <c r="AF388" s="23"/>
    </row>
    <row r="389" spans="1:32" ht="15.75" customHeight="1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  <c r="AA389" s="23"/>
      <c r="AB389" s="23"/>
      <c r="AC389" s="23"/>
      <c r="AD389" s="23"/>
      <c r="AE389" s="23"/>
      <c r="AF389" s="23"/>
    </row>
    <row r="390" spans="1:32" ht="15.75" customHeight="1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  <c r="AA390" s="23"/>
      <c r="AB390" s="23"/>
      <c r="AC390" s="23"/>
      <c r="AD390" s="23"/>
      <c r="AE390" s="23"/>
      <c r="AF390" s="23"/>
    </row>
    <row r="391" spans="1:32" ht="15.75" customHeight="1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  <c r="AA391" s="23"/>
      <c r="AB391" s="23"/>
      <c r="AC391" s="23"/>
      <c r="AD391" s="23"/>
      <c r="AE391" s="23"/>
      <c r="AF391" s="23"/>
    </row>
    <row r="392" spans="1:32" ht="15.75" customHeight="1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  <c r="AA392" s="23"/>
      <c r="AB392" s="23"/>
      <c r="AC392" s="23"/>
      <c r="AD392" s="23"/>
      <c r="AE392" s="23"/>
      <c r="AF392" s="23"/>
    </row>
    <row r="393" spans="1:32" ht="15.75" customHeight="1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  <c r="AA393" s="23"/>
      <c r="AB393" s="23"/>
      <c r="AC393" s="23"/>
      <c r="AD393" s="23"/>
      <c r="AE393" s="23"/>
      <c r="AF393" s="23"/>
    </row>
    <row r="394" spans="1:32" ht="15.75" customHeight="1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  <c r="AA394" s="23"/>
      <c r="AB394" s="23"/>
      <c r="AC394" s="23"/>
      <c r="AD394" s="23"/>
      <c r="AE394" s="23"/>
      <c r="AF394" s="23"/>
    </row>
    <row r="395" spans="1:32" ht="15.75" customHeight="1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  <c r="AA395" s="23"/>
      <c r="AB395" s="23"/>
      <c r="AC395" s="23"/>
      <c r="AD395" s="23"/>
      <c r="AE395" s="23"/>
      <c r="AF395" s="23"/>
    </row>
    <row r="396" spans="1:32" ht="15.75" customHeight="1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  <c r="AA396" s="23"/>
      <c r="AB396" s="23"/>
      <c r="AC396" s="23"/>
      <c r="AD396" s="23"/>
      <c r="AE396" s="23"/>
      <c r="AF396" s="23"/>
    </row>
    <row r="397" spans="1:32" ht="15.75" customHeight="1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  <c r="AA397" s="23"/>
      <c r="AB397" s="23"/>
      <c r="AC397" s="23"/>
      <c r="AD397" s="23"/>
      <c r="AE397" s="23"/>
      <c r="AF397" s="23"/>
    </row>
    <row r="398" spans="1:32" ht="15.75" customHeight="1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  <c r="AA398" s="23"/>
      <c r="AB398" s="23"/>
      <c r="AC398" s="23"/>
      <c r="AD398" s="23"/>
      <c r="AE398" s="23"/>
      <c r="AF398" s="23"/>
    </row>
    <row r="399" spans="1:32" ht="15.75" customHeight="1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  <c r="AA399" s="23"/>
      <c r="AB399" s="23"/>
      <c r="AC399" s="23"/>
      <c r="AD399" s="23"/>
      <c r="AE399" s="23"/>
      <c r="AF399" s="23"/>
    </row>
    <row r="400" spans="1:32" ht="15.75" customHeight="1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  <c r="AA400" s="23"/>
      <c r="AB400" s="23"/>
      <c r="AC400" s="23"/>
      <c r="AD400" s="23"/>
      <c r="AE400" s="23"/>
      <c r="AF400" s="23"/>
    </row>
    <row r="401" spans="1:32" ht="15.75" customHeight="1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  <c r="AA401" s="23"/>
      <c r="AB401" s="23"/>
      <c r="AC401" s="23"/>
      <c r="AD401" s="23"/>
      <c r="AE401" s="23"/>
      <c r="AF401" s="23"/>
    </row>
    <row r="402" spans="1:32" ht="15.75" customHeight="1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  <c r="AA402" s="23"/>
      <c r="AB402" s="23"/>
      <c r="AC402" s="23"/>
      <c r="AD402" s="23"/>
      <c r="AE402" s="23"/>
      <c r="AF402" s="23"/>
    </row>
    <row r="403" spans="1:32" ht="15.75" customHeight="1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  <c r="AA403" s="23"/>
      <c r="AB403" s="23"/>
      <c r="AC403" s="23"/>
      <c r="AD403" s="23"/>
      <c r="AE403" s="23"/>
      <c r="AF403" s="23"/>
    </row>
    <row r="404" spans="1:32" ht="15.75" customHeight="1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  <c r="AA404" s="23"/>
      <c r="AB404" s="23"/>
      <c r="AC404" s="23"/>
      <c r="AD404" s="23"/>
      <c r="AE404" s="23"/>
      <c r="AF404" s="23"/>
    </row>
    <row r="405" spans="1:32" ht="15.75" customHeight="1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  <c r="AA405" s="23"/>
      <c r="AB405" s="23"/>
      <c r="AC405" s="23"/>
      <c r="AD405" s="23"/>
      <c r="AE405" s="23"/>
      <c r="AF405" s="23"/>
    </row>
    <row r="406" spans="1:32" ht="15.75" customHeight="1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  <c r="AA406" s="23"/>
      <c r="AB406" s="23"/>
      <c r="AC406" s="23"/>
      <c r="AD406" s="23"/>
      <c r="AE406" s="23"/>
      <c r="AF406" s="23"/>
    </row>
    <row r="407" spans="1:32" ht="15.75" customHeight="1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  <c r="AA407" s="23"/>
      <c r="AB407" s="23"/>
      <c r="AC407" s="23"/>
      <c r="AD407" s="23"/>
      <c r="AE407" s="23"/>
      <c r="AF407" s="23"/>
    </row>
    <row r="408" spans="1:32" ht="15.75" customHeight="1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  <c r="AA408" s="23"/>
      <c r="AB408" s="23"/>
      <c r="AC408" s="23"/>
      <c r="AD408" s="23"/>
      <c r="AE408" s="23"/>
      <c r="AF408" s="23"/>
    </row>
    <row r="409" spans="1:32" ht="15.75" customHeight="1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  <c r="AA409" s="23"/>
      <c r="AB409" s="23"/>
      <c r="AC409" s="23"/>
      <c r="AD409" s="23"/>
      <c r="AE409" s="23"/>
      <c r="AF409" s="23"/>
    </row>
    <row r="410" spans="1:32" ht="15.75" customHeight="1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  <c r="AA410" s="23"/>
      <c r="AB410" s="23"/>
      <c r="AC410" s="23"/>
      <c r="AD410" s="23"/>
      <c r="AE410" s="23"/>
      <c r="AF410" s="23"/>
    </row>
    <row r="411" spans="1:32" ht="15.75" customHeight="1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  <c r="AA411" s="23"/>
      <c r="AB411" s="23"/>
      <c r="AC411" s="23"/>
      <c r="AD411" s="23"/>
      <c r="AE411" s="23"/>
      <c r="AF411" s="23"/>
    </row>
    <row r="412" spans="1:32" ht="15.75" customHeight="1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  <c r="AA412" s="23"/>
      <c r="AB412" s="23"/>
      <c r="AC412" s="23"/>
      <c r="AD412" s="23"/>
      <c r="AE412" s="23"/>
      <c r="AF412" s="23"/>
    </row>
    <row r="413" spans="1:32" ht="15.75" customHeight="1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  <c r="AA413" s="23"/>
      <c r="AB413" s="23"/>
      <c r="AC413" s="23"/>
      <c r="AD413" s="23"/>
      <c r="AE413" s="23"/>
      <c r="AF413" s="23"/>
    </row>
    <row r="414" spans="1:32" ht="15.75" customHeight="1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  <c r="AA414" s="23"/>
      <c r="AB414" s="23"/>
      <c r="AC414" s="23"/>
      <c r="AD414" s="23"/>
      <c r="AE414" s="23"/>
      <c r="AF414" s="23"/>
    </row>
    <row r="415" spans="1:32" ht="15.75" customHeight="1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  <c r="AA415" s="23"/>
      <c r="AB415" s="23"/>
      <c r="AC415" s="23"/>
      <c r="AD415" s="23"/>
      <c r="AE415" s="23"/>
      <c r="AF415" s="23"/>
    </row>
    <row r="416" spans="1:32" ht="15.75" customHeight="1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  <c r="AA416" s="23"/>
      <c r="AB416" s="23"/>
      <c r="AC416" s="23"/>
      <c r="AD416" s="23"/>
      <c r="AE416" s="23"/>
      <c r="AF416" s="23"/>
    </row>
    <row r="417" spans="1:32" ht="15.75" customHeight="1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  <c r="AA417" s="23"/>
      <c r="AB417" s="23"/>
      <c r="AC417" s="23"/>
      <c r="AD417" s="23"/>
      <c r="AE417" s="23"/>
      <c r="AF417" s="23"/>
    </row>
    <row r="418" spans="1:32" ht="15.75" customHeight="1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  <c r="AA418" s="23"/>
      <c r="AB418" s="23"/>
      <c r="AC418" s="23"/>
      <c r="AD418" s="23"/>
      <c r="AE418" s="23"/>
      <c r="AF418" s="23"/>
    </row>
    <row r="419" spans="1:32" ht="15.75" customHeight="1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  <c r="AA419" s="23"/>
      <c r="AB419" s="23"/>
      <c r="AC419" s="23"/>
      <c r="AD419" s="23"/>
      <c r="AE419" s="23"/>
      <c r="AF419" s="23"/>
    </row>
    <row r="420" spans="1:32" ht="15.75" customHeight="1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  <c r="AA420" s="23"/>
      <c r="AB420" s="23"/>
      <c r="AC420" s="23"/>
      <c r="AD420" s="23"/>
      <c r="AE420" s="23"/>
      <c r="AF420" s="23"/>
    </row>
    <row r="421" spans="1:32" ht="15.75" customHeight="1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  <c r="AA421" s="23"/>
      <c r="AB421" s="23"/>
      <c r="AC421" s="23"/>
      <c r="AD421" s="23"/>
      <c r="AE421" s="23"/>
      <c r="AF421" s="23"/>
    </row>
    <row r="422" spans="1:32" ht="15.75" customHeight="1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  <c r="AA422" s="23"/>
      <c r="AB422" s="23"/>
      <c r="AC422" s="23"/>
      <c r="AD422" s="23"/>
      <c r="AE422" s="23"/>
      <c r="AF422" s="23"/>
    </row>
    <row r="423" spans="1:32" ht="15.75" customHeight="1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  <c r="AA423" s="23"/>
      <c r="AB423" s="23"/>
      <c r="AC423" s="23"/>
      <c r="AD423" s="23"/>
      <c r="AE423" s="23"/>
      <c r="AF423" s="23"/>
    </row>
    <row r="424" spans="1:32" ht="15.75" customHeight="1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  <c r="AA424" s="23"/>
      <c r="AB424" s="23"/>
      <c r="AC424" s="23"/>
      <c r="AD424" s="23"/>
      <c r="AE424" s="23"/>
      <c r="AF424" s="23"/>
    </row>
    <row r="425" spans="1:32" ht="15.75" customHeight="1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  <c r="AA425" s="23"/>
      <c r="AB425" s="23"/>
      <c r="AC425" s="23"/>
      <c r="AD425" s="23"/>
      <c r="AE425" s="23"/>
      <c r="AF425" s="23"/>
    </row>
    <row r="426" spans="1:32" ht="15.75" customHeight="1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  <c r="AA426" s="23"/>
      <c r="AB426" s="23"/>
      <c r="AC426" s="23"/>
      <c r="AD426" s="23"/>
      <c r="AE426" s="23"/>
      <c r="AF426" s="23"/>
    </row>
    <row r="427" spans="1:32" ht="15.75" customHeight="1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  <c r="AA427" s="23"/>
      <c r="AB427" s="23"/>
      <c r="AC427" s="23"/>
      <c r="AD427" s="23"/>
      <c r="AE427" s="23"/>
      <c r="AF427" s="23"/>
    </row>
    <row r="428" spans="1:32" ht="15.75" customHeight="1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  <c r="AA428" s="23"/>
      <c r="AB428" s="23"/>
      <c r="AC428" s="23"/>
      <c r="AD428" s="23"/>
      <c r="AE428" s="23"/>
      <c r="AF428" s="23"/>
    </row>
    <row r="429" spans="1:32" ht="15.75" customHeight="1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  <c r="AA429" s="23"/>
      <c r="AB429" s="23"/>
      <c r="AC429" s="23"/>
      <c r="AD429" s="23"/>
      <c r="AE429" s="23"/>
      <c r="AF429" s="23"/>
    </row>
    <row r="430" spans="1:32" ht="15.75" customHeight="1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  <c r="AA430" s="23"/>
      <c r="AB430" s="23"/>
      <c r="AC430" s="23"/>
      <c r="AD430" s="23"/>
      <c r="AE430" s="23"/>
      <c r="AF430" s="23"/>
    </row>
    <row r="431" spans="1:32" ht="15.75" customHeight="1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  <c r="AA431" s="23"/>
      <c r="AB431" s="23"/>
      <c r="AC431" s="23"/>
      <c r="AD431" s="23"/>
      <c r="AE431" s="23"/>
      <c r="AF431" s="23"/>
    </row>
    <row r="432" spans="1:32" ht="15.75" customHeight="1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  <c r="AA432" s="23"/>
      <c r="AB432" s="23"/>
      <c r="AC432" s="23"/>
      <c r="AD432" s="23"/>
      <c r="AE432" s="23"/>
      <c r="AF432" s="23"/>
    </row>
    <row r="433" spans="1:32" ht="15.75" customHeight="1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  <c r="AA433" s="23"/>
      <c r="AB433" s="23"/>
      <c r="AC433" s="23"/>
      <c r="AD433" s="23"/>
      <c r="AE433" s="23"/>
      <c r="AF433" s="23"/>
    </row>
    <row r="434" spans="1:32" ht="15.75" customHeight="1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  <c r="AA434" s="23"/>
      <c r="AB434" s="23"/>
      <c r="AC434" s="23"/>
      <c r="AD434" s="23"/>
      <c r="AE434" s="23"/>
      <c r="AF434" s="23"/>
    </row>
    <row r="435" spans="1:32" ht="15.75" customHeight="1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  <c r="AA435" s="23"/>
      <c r="AB435" s="23"/>
      <c r="AC435" s="23"/>
      <c r="AD435" s="23"/>
      <c r="AE435" s="23"/>
      <c r="AF435" s="23"/>
    </row>
    <row r="436" spans="1:32" ht="15.75" customHeight="1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  <c r="AA436" s="23"/>
      <c r="AB436" s="23"/>
      <c r="AC436" s="23"/>
      <c r="AD436" s="23"/>
      <c r="AE436" s="23"/>
      <c r="AF436" s="23"/>
    </row>
    <row r="437" spans="1:32" ht="15.75" customHeight="1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3"/>
      <c r="AB437" s="23"/>
      <c r="AC437" s="23"/>
      <c r="AD437" s="23"/>
      <c r="AE437" s="23"/>
      <c r="AF437" s="23"/>
    </row>
    <row r="438" spans="1:32" ht="15.75" customHeight="1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3"/>
      <c r="AB438" s="23"/>
      <c r="AC438" s="23"/>
      <c r="AD438" s="23"/>
      <c r="AE438" s="23"/>
      <c r="AF438" s="23"/>
    </row>
    <row r="439" spans="1:32" ht="15.75" customHeight="1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  <c r="AA439" s="23"/>
      <c r="AB439" s="23"/>
      <c r="AC439" s="23"/>
      <c r="AD439" s="23"/>
      <c r="AE439" s="23"/>
      <c r="AF439" s="23"/>
    </row>
    <row r="440" spans="1:32" ht="15.75" customHeight="1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  <c r="AA440" s="23"/>
      <c r="AB440" s="23"/>
      <c r="AC440" s="23"/>
      <c r="AD440" s="23"/>
      <c r="AE440" s="23"/>
      <c r="AF440" s="23"/>
    </row>
    <row r="441" spans="1:32" ht="15.75" customHeight="1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  <c r="AA441" s="23"/>
      <c r="AB441" s="23"/>
      <c r="AC441" s="23"/>
      <c r="AD441" s="23"/>
      <c r="AE441" s="23"/>
      <c r="AF441" s="23"/>
    </row>
    <row r="442" spans="1:32" ht="15.75" customHeight="1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  <c r="AA442" s="23"/>
      <c r="AB442" s="23"/>
      <c r="AC442" s="23"/>
      <c r="AD442" s="23"/>
      <c r="AE442" s="23"/>
      <c r="AF442" s="23"/>
    </row>
    <row r="443" spans="1:32" ht="15.75" customHeight="1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  <c r="AA443" s="23"/>
      <c r="AB443" s="23"/>
      <c r="AC443" s="23"/>
      <c r="AD443" s="23"/>
      <c r="AE443" s="23"/>
      <c r="AF443" s="23"/>
    </row>
    <row r="444" spans="1:32" ht="15.75" customHeight="1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  <c r="AA444" s="23"/>
      <c r="AB444" s="23"/>
      <c r="AC444" s="23"/>
      <c r="AD444" s="23"/>
      <c r="AE444" s="23"/>
      <c r="AF444" s="23"/>
    </row>
    <row r="445" spans="1:32" ht="15.75" customHeight="1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  <c r="AA445" s="23"/>
      <c r="AB445" s="23"/>
      <c r="AC445" s="23"/>
      <c r="AD445" s="23"/>
      <c r="AE445" s="23"/>
      <c r="AF445" s="23"/>
    </row>
    <row r="446" spans="1:32" ht="15.75" customHeight="1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  <c r="AA446" s="23"/>
      <c r="AB446" s="23"/>
      <c r="AC446" s="23"/>
      <c r="AD446" s="23"/>
      <c r="AE446" s="23"/>
      <c r="AF446" s="23"/>
    </row>
    <row r="447" spans="1:32" ht="15.75" customHeight="1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  <c r="AA447" s="23"/>
      <c r="AB447" s="23"/>
      <c r="AC447" s="23"/>
      <c r="AD447" s="23"/>
      <c r="AE447" s="23"/>
      <c r="AF447" s="23"/>
    </row>
    <row r="448" spans="1:32" ht="15.75" customHeight="1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  <c r="AA448" s="23"/>
      <c r="AB448" s="23"/>
      <c r="AC448" s="23"/>
      <c r="AD448" s="23"/>
      <c r="AE448" s="23"/>
      <c r="AF448" s="23"/>
    </row>
    <row r="449" spans="1:32" ht="15.75" customHeight="1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  <c r="AA449" s="23"/>
      <c r="AB449" s="23"/>
      <c r="AC449" s="23"/>
      <c r="AD449" s="23"/>
      <c r="AE449" s="23"/>
      <c r="AF449" s="23"/>
    </row>
    <row r="450" spans="1:32" ht="15.75" customHeight="1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  <c r="AA450" s="23"/>
      <c r="AB450" s="23"/>
      <c r="AC450" s="23"/>
      <c r="AD450" s="23"/>
      <c r="AE450" s="23"/>
      <c r="AF450" s="23"/>
    </row>
    <row r="451" spans="1:32" ht="15.75" customHeight="1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  <c r="AA451" s="23"/>
      <c r="AB451" s="23"/>
      <c r="AC451" s="23"/>
      <c r="AD451" s="23"/>
      <c r="AE451" s="23"/>
      <c r="AF451" s="23"/>
    </row>
    <row r="452" spans="1:32" ht="15.75" customHeight="1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  <c r="AA452" s="23"/>
      <c r="AB452" s="23"/>
      <c r="AC452" s="23"/>
      <c r="AD452" s="23"/>
      <c r="AE452" s="23"/>
      <c r="AF452" s="23"/>
    </row>
    <row r="453" spans="1:32" ht="15.75" customHeight="1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  <c r="AA453" s="23"/>
      <c r="AB453" s="23"/>
      <c r="AC453" s="23"/>
      <c r="AD453" s="23"/>
      <c r="AE453" s="23"/>
      <c r="AF453" s="23"/>
    </row>
    <row r="454" spans="1:32" ht="15.75" customHeight="1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  <c r="AA454" s="23"/>
      <c r="AB454" s="23"/>
      <c r="AC454" s="23"/>
      <c r="AD454" s="23"/>
      <c r="AE454" s="23"/>
      <c r="AF454" s="23"/>
    </row>
    <row r="455" spans="1:32" ht="15.75" customHeight="1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  <c r="AA455" s="23"/>
      <c r="AB455" s="23"/>
      <c r="AC455" s="23"/>
      <c r="AD455" s="23"/>
      <c r="AE455" s="23"/>
      <c r="AF455" s="23"/>
    </row>
    <row r="456" spans="1:32" ht="15.75" customHeight="1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  <c r="AA456" s="23"/>
      <c r="AB456" s="23"/>
      <c r="AC456" s="23"/>
      <c r="AD456" s="23"/>
      <c r="AE456" s="23"/>
      <c r="AF456" s="23"/>
    </row>
    <row r="457" spans="1:32" ht="15.75" customHeight="1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  <c r="AA457" s="23"/>
      <c r="AB457" s="23"/>
      <c r="AC457" s="23"/>
      <c r="AD457" s="23"/>
      <c r="AE457" s="23"/>
      <c r="AF457" s="23"/>
    </row>
    <row r="458" spans="1:32" ht="15.75" customHeight="1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  <c r="AA458" s="23"/>
      <c r="AB458" s="23"/>
      <c r="AC458" s="23"/>
      <c r="AD458" s="23"/>
      <c r="AE458" s="23"/>
      <c r="AF458" s="23"/>
    </row>
    <row r="459" spans="1:32" ht="15.75" customHeight="1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  <c r="AA459" s="23"/>
      <c r="AB459" s="23"/>
      <c r="AC459" s="23"/>
      <c r="AD459" s="23"/>
      <c r="AE459" s="23"/>
      <c r="AF459" s="23"/>
    </row>
    <row r="460" spans="1:32" ht="15.75" customHeight="1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  <c r="AA460" s="23"/>
      <c r="AB460" s="23"/>
      <c r="AC460" s="23"/>
      <c r="AD460" s="23"/>
      <c r="AE460" s="23"/>
      <c r="AF460" s="23"/>
    </row>
    <row r="461" spans="1:32" ht="15.75" customHeight="1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  <c r="AA461" s="23"/>
      <c r="AB461" s="23"/>
      <c r="AC461" s="23"/>
      <c r="AD461" s="23"/>
      <c r="AE461" s="23"/>
      <c r="AF461" s="23"/>
    </row>
    <row r="462" spans="1:32" ht="15.75" customHeight="1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  <c r="AA462" s="23"/>
      <c r="AB462" s="23"/>
      <c r="AC462" s="23"/>
      <c r="AD462" s="23"/>
      <c r="AE462" s="23"/>
      <c r="AF462" s="23"/>
    </row>
    <row r="463" spans="1:32" ht="15.75" customHeight="1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  <c r="AA463" s="23"/>
      <c r="AB463" s="23"/>
      <c r="AC463" s="23"/>
      <c r="AD463" s="23"/>
      <c r="AE463" s="23"/>
      <c r="AF463" s="23"/>
    </row>
    <row r="464" spans="1:32" ht="15.75" customHeight="1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  <c r="AA464" s="23"/>
      <c r="AB464" s="23"/>
      <c r="AC464" s="23"/>
      <c r="AD464" s="23"/>
      <c r="AE464" s="23"/>
      <c r="AF464" s="23"/>
    </row>
    <row r="465" spans="1:32" ht="15.75" customHeight="1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  <c r="AA465" s="23"/>
      <c r="AB465" s="23"/>
      <c r="AC465" s="23"/>
      <c r="AD465" s="23"/>
      <c r="AE465" s="23"/>
      <c r="AF465" s="23"/>
    </row>
    <row r="466" spans="1:32" ht="15.75" customHeight="1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  <c r="AA466" s="23"/>
      <c r="AB466" s="23"/>
      <c r="AC466" s="23"/>
      <c r="AD466" s="23"/>
      <c r="AE466" s="23"/>
      <c r="AF466" s="23"/>
    </row>
    <row r="467" spans="1:32" ht="15.75" customHeight="1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  <c r="AA467" s="23"/>
      <c r="AB467" s="23"/>
      <c r="AC467" s="23"/>
      <c r="AD467" s="23"/>
      <c r="AE467" s="23"/>
      <c r="AF467" s="23"/>
    </row>
    <row r="468" spans="1:32" ht="15.75" customHeight="1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  <c r="AA468" s="23"/>
      <c r="AB468" s="23"/>
      <c r="AC468" s="23"/>
      <c r="AD468" s="23"/>
      <c r="AE468" s="23"/>
      <c r="AF468" s="23"/>
    </row>
    <row r="469" spans="1:32" ht="15.75" customHeight="1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  <c r="AA469" s="23"/>
      <c r="AB469" s="23"/>
      <c r="AC469" s="23"/>
      <c r="AD469" s="23"/>
      <c r="AE469" s="23"/>
      <c r="AF469" s="23"/>
    </row>
    <row r="470" spans="1:32" ht="15.75" customHeight="1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  <c r="AA470" s="23"/>
      <c r="AB470" s="23"/>
      <c r="AC470" s="23"/>
      <c r="AD470" s="23"/>
      <c r="AE470" s="23"/>
      <c r="AF470" s="23"/>
    </row>
    <row r="471" spans="1:32" ht="15.75" customHeight="1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  <c r="AA471" s="23"/>
      <c r="AB471" s="23"/>
      <c r="AC471" s="23"/>
      <c r="AD471" s="23"/>
      <c r="AE471" s="23"/>
      <c r="AF471" s="23"/>
    </row>
    <row r="472" spans="1:32" ht="15.75" customHeight="1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  <c r="AA472" s="23"/>
      <c r="AB472" s="23"/>
      <c r="AC472" s="23"/>
      <c r="AD472" s="23"/>
      <c r="AE472" s="23"/>
      <c r="AF472" s="23"/>
    </row>
    <row r="473" spans="1:32" ht="15.75" customHeight="1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  <c r="AA473" s="23"/>
      <c r="AB473" s="23"/>
      <c r="AC473" s="23"/>
      <c r="AD473" s="23"/>
      <c r="AE473" s="23"/>
      <c r="AF473" s="23"/>
    </row>
    <row r="474" spans="1:32" ht="15.75" customHeight="1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  <c r="AA474" s="23"/>
      <c r="AB474" s="23"/>
      <c r="AC474" s="23"/>
      <c r="AD474" s="23"/>
      <c r="AE474" s="23"/>
      <c r="AF474" s="23"/>
    </row>
    <row r="475" spans="1:32" ht="15.75" customHeight="1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  <c r="AA475" s="23"/>
      <c r="AB475" s="23"/>
      <c r="AC475" s="23"/>
      <c r="AD475" s="23"/>
      <c r="AE475" s="23"/>
      <c r="AF475" s="23"/>
    </row>
    <row r="476" spans="1:32" ht="15.75" customHeight="1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  <c r="AA476" s="23"/>
      <c r="AB476" s="23"/>
      <c r="AC476" s="23"/>
      <c r="AD476" s="23"/>
      <c r="AE476" s="23"/>
      <c r="AF476" s="23"/>
    </row>
    <row r="477" spans="1:32" ht="15.75" customHeight="1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  <c r="AA477" s="23"/>
      <c r="AB477" s="23"/>
      <c r="AC477" s="23"/>
      <c r="AD477" s="23"/>
      <c r="AE477" s="23"/>
      <c r="AF477" s="23"/>
    </row>
    <row r="478" spans="1:32" ht="15.75" customHeight="1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  <c r="AA478" s="23"/>
      <c r="AB478" s="23"/>
      <c r="AC478" s="23"/>
      <c r="AD478" s="23"/>
      <c r="AE478" s="23"/>
      <c r="AF478" s="23"/>
    </row>
    <row r="479" spans="1:32" ht="15.75" customHeight="1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  <c r="AA479" s="23"/>
      <c r="AB479" s="23"/>
      <c r="AC479" s="23"/>
      <c r="AD479" s="23"/>
      <c r="AE479" s="23"/>
      <c r="AF479" s="23"/>
    </row>
    <row r="480" spans="1:32" ht="15.75" customHeight="1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  <c r="AA480" s="23"/>
      <c r="AB480" s="23"/>
      <c r="AC480" s="23"/>
      <c r="AD480" s="23"/>
      <c r="AE480" s="23"/>
      <c r="AF480" s="23"/>
    </row>
    <row r="481" spans="1:32" ht="15.75" customHeight="1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  <c r="AA481" s="23"/>
      <c r="AB481" s="23"/>
      <c r="AC481" s="23"/>
      <c r="AD481" s="23"/>
      <c r="AE481" s="23"/>
      <c r="AF481" s="23"/>
    </row>
    <row r="482" spans="1:32" ht="15.75" customHeight="1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  <c r="AA482" s="23"/>
      <c r="AB482" s="23"/>
      <c r="AC482" s="23"/>
      <c r="AD482" s="23"/>
      <c r="AE482" s="23"/>
      <c r="AF482" s="23"/>
    </row>
    <row r="483" spans="1:32" ht="15.75" customHeight="1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  <c r="AA483" s="23"/>
      <c r="AB483" s="23"/>
      <c r="AC483" s="23"/>
      <c r="AD483" s="23"/>
      <c r="AE483" s="23"/>
      <c r="AF483" s="23"/>
    </row>
    <row r="484" spans="1:32" ht="15.75" customHeight="1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  <c r="AA484" s="23"/>
      <c r="AB484" s="23"/>
      <c r="AC484" s="23"/>
      <c r="AD484" s="23"/>
      <c r="AE484" s="23"/>
      <c r="AF484" s="23"/>
    </row>
    <row r="485" spans="1:32" ht="15.75" customHeight="1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  <c r="AA485" s="23"/>
      <c r="AB485" s="23"/>
      <c r="AC485" s="23"/>
      <c r="AD485" s="23"/>
      <c r="AE485" s="23"/>
      <c r="AF485" s="23"/>
    </row>
    <row r="486" spans="1:32" ht="15.75" customHeight="1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  <c r="AA486" s="23"/>
      <c r="AB486" s="23"/>
      <c r="AC486" s="23"/>
      <c r="AD486" s="23"/>
      <c r="AE486" s="23"/>
      <c r="AF486" s="23"/>
    </row>
    <row r="487" spans="1:32" ht="15.75" customHeight="1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  <c r="AA487" s="23"/>
      <c r="AB487" s="23"/>
      <c r="AC487" s="23"/>
      <c r="AD487" s="23"/>
      <c r="AE487" s="23"/>
      <c r="AF487" s="23"/>
    </row>
    <row r="488" spans="1:32" ht="15.75" customHeight="1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  <c r="AA488" s="23"/>
      <c r="AB488" s="23"/>
      <c r="AC488" s="23"/>
      <c r="AD488" s="23"/>
      <c r="AE488" s="23"/>
      <c r="AF488" s="23"/>
    </row>
    <row r="489" spans="1:32" ht="15.75" customHeight="1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  <c r="AA489" s="23"/>
      <c r="AB489" s="23"/>
      <c r="AC489" s="23"/>
      <c r="AD489" s="23"/>
      <c r="AE489" s="23"/>
      <c r="AF489" s="23"/>
    </row>
    <row r="490" spans="1:32" ht="15.75" customHeight="1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  <c r="AA490" s="23"/>
      <c r="AB490" s="23"/>
      <c r="AC490" s="23"/>
      <c r="AD490" s="23"/>
      <c r="AE490" s="23"/>
      <c r="AF490" s="23"/>
    </row>
    <row r="491" spans="1:32" ht="15.75" customHeight="1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  <c r="AA491" s="23"/>
      <c r="AB491" s="23"/>
      <c r="AC491" s="23"/>
      <c r="AD491" s="23"/>
      <c r="AE491" s="23"/>
      <c r="AF491" s="23"/>
    </row>
    <row r="492" spans="1:32" ht="15.75" customHeight="1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  <c r="AA492" s="23"/>
      <c r="AB492" s="23"/>
      <c r="AC492" s="23"/>
      <c r="AD492" s="23"/>
      <c r="AE492" s="23"/>
      <c r="AF492" s="23"/>
    </row>
    <row r="493" spans="1:32" ht="15.75" customHeight="1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  <c r="AA493" s="23"/>
      <c r="AB493" s="23"/>
      <c r="AC493" s="23"/>
      <c r="AD493" s="23"/>
      <c r="AE493" s="23"/>
      <c r="AF493" s="23"/>
    </row>
    <row r="494" spans="1:32" ht="15.75" customHeight="1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  <c r="AA494" s="23"/>
      <c r="AB494" s="23"/>
      <c r="AC494" s="23"/>
      <c r="AD494" s="23"/>
      <c r="AE494" s="23"/>
      <c r="AF494" s="23"/>
    </row>
    <row r="495" spans="1:32" ht="15.75" customHeight="1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  <c r="AA495" s="23"/>
      <c r="AB495" s="23"/>
      <c r="AC495" s="23"/>
      <c r="AD495" s="23"/>
      <c r="AE495" s="23"/>
      <c r="AF495" s="23"/>
    </row>
    <row r="496" spans="1:32" ht="15.75" customHeight="1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  <c r="AA496" s="23"/>
      <c r="AB496" s="23"/>
      <c r="AC496" s="23"/>
      <c r="AD496" s="23"/>
      <c r="AE496" s="23"/>
      <c r="AF496" s="23"/>
    </row>
    <row r="497" spans="1:32" ht="15.75" customHeight="1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  <c r="AA497" s="23"/>
      <c r="AB497" s="23"/>
      <c r="AC497" s="23"/>
      <c r="AD497" s="23"/>
      <c r="AE497" s="23"/>
      <c r="AF497" s="23"/>
    </row>
    <row r="498" spans="1:32" ht="15.75" customHeight="1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  <c r="AA498" s="23"/>
      <c r="AB498" s="23"/>
      <c r="AC498" s="23"/>
      <c r="AD498" s="23"/>
      <c r="AE498" s="23"/>
      <c r="AF498" s="23"/>
    </row>
    <row r="499" spans="1:32" ht="15.75" customHeight="1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  <c r="AA499" s="23"/>
      <c r="AB499" s="23"/>
      <c r="AC499" s="23"/>
      <c r="AD499" s="23"/>
      <c r="AE499" s="23"/>
      <c r="AF499" s="23"/>
    </row>
    <row r="500" spans="1:32" ht="15.75" customHeight="1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  <c r="AA500" s="23"/>
      <c r="AB500" s="23"/>
      <c r="AC500" s="23"/>
      <c r="AD500" s="23"/>
      <c r="AE500" s="23"/>
      <c r="AF500" s="23"/>
    </row>
    <row r="501" spans="1:32" ht="15.75" customHeight="1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  <c r="AA501" s="23"/>
      <c r="AB501" s="23"/>
      <c r="AC501" s="23"/>
      <c r="AD501" s="23"/>
      <c r="AE501" s="23"/>
      <c r="AF501" s="23"/>
    </row>
    <row r="502" spans="1:32" ht="15.75" customHeight="1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  <c r="AA502" s="23"/>
      <c r="AB502" s="23"/>
      <c r="AC502" s="23"/>
      <c r="AD502" s="23"/>
      <c r="AE502" s="23"/>
      <c r="AF502" s="23"/>
    </row>
    <row r="503" spans="1:32" ht="15.75" customHeight="1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  <c r="AA503" s="23"/>
      <c r="AB503" s="23"/>
      <c r="AC503" s="23"/>
      <c r="AD503" s="23"/>
      <c r="AE503" s="23"/>
      <c r="AF503" s="23"/>
    </row>
    <row r="504" spans="1:32" ht="15.75" customHeight="1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  <c r="AA504" s="23"/>
      <c r="AB504" s="23"/>
      <c r="AC504" s="23"/>
      <c r="AD504" s="23"/>
      <c r="AE504" s="23"/>
      <c r="AF504" s="23"/>
    </row>
    <row r="505" spans="1:32" ht="15.75" customHeight="1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  <c r="AA505" s="23"/>
      <c r="AB505" s="23"/>
      <c r="AC505" s="23"/>
      <c r="AD505" s="23"/>
      <c r="AE505" s="23"/>
      <c r="AF505" s="23"/>
    </row>
    <row r="506" spans="1:32" ht="15.75" customHeight="1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  <c r="AA506" s="23"/>
      <c r="AB506" s="23"/>
      <c r="AC506" s="23"/>
      <c r="AD506" s="23"/>
      <c r="AE506" s="23"/>
      <c r="AF506" s="23"/>
    </row>
    <row r="507" spans="1:32" ht="15.75" customHeight="1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  <c r="AA507" s="23"/>
      <c r="AB507" s="23"/>
      <c r="AC507" s="23"/>
      <c r="AD507" s="23"/>
      <c r="AE507" s="23"/>
      <c r="AF507" s="23"/>
    </row>
    <row r="508" spans="1:32" ht="15.75" customHeight="1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  <c r="AA508" s="23"/>
      <c r="AB508" s="23"/>
      <c r="AC508" s="23"/>
      <c r="AD508" s="23"/>
      <c r="AE508" s="23"/>
      <c r="AF508" s="23"/>
    </row>
    <row r="509" spans="1:32" ht="15.75" customHeight="1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  <c r="AA509" s="23"/>
      <c r="AB509" s="23"/>
      <c r="AC509" s="23"/>
      <c r="AD509" s="23"/>
      <c r="AE509" s="23"/>
      <c r="AF509" s="23"/>
    </row>
    <row r="510" spans="1:32" ht="15.75" customHeight="1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  <c r="AA510" s="23"/>
      <c r="AB510" s="23"/>
      <c r="AC510" s="23"/>
      <c r="AD510" s="23"/>
      <c r="AE510" s="23"/>
      <c r="AF510" s="23"/>
    </row>
    <row r="511" spans="1:32" ht="15.75" customHeight="1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  <c r="AA511" s="23"/>
      <c r="AB511" s="23"/>
      <c r="AC511" s="23"/>
      <c r="AD511" s="23"/>
      <c r="AE511" s="23"/>
      <c r="AF511" s="23"/>
    </row>
    <row r="512" spans="1:32" ht="15.75" customHeight="1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  <c r="AA512" s="23"/>
      <c r="AB512" s="23"/>
      <c r="AC512" s="23"/>
      <c r="AD512" s="23"/>
      <c r="AE512" s="23"/>
      <c r="AF512" s="23"/>
    </row>
    <row r="513" spans="1:32" ht="15.75" customHeight="1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  <c r="AA513" s="23"/>
      <c r="AB513" s="23"/>
      <c r="AC513" s="23"/>
      <c r="AD513" s="23"/>
      <c r="AE513" s="23"/>
      <c r="AF513" s="23"/>
    </row>
    <row r="514" spans="1:32" ht="15.75" customHeight="1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  <c r="AA514" s="23"/>
      <c r="AB514" s="23"/>
      <c r="AC514" s="23"/>
      <c r="AD514" s="23"/>
      <c r="AE514" s="23"/>
      <c r="AF514" s="23"/>
    </row>
    <row r="515" spans="1:32" ht="15.75" customHeight="1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  <c r="AA515" s="23"/>
      <c r="AB515" s="23"/>
      <c r="AC515" s="23"/>
      <c r="AD515" s="23"/>
      <c r="AE515" s="23"/>
      <c r="AF515" s="23"/>
    </row>
    <row r="516" spans="1:32" ht="15.75" customHeight="1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  <c r="AA516" s="23"/>
      <c r="AB516" s="23"/>
      <c r="AC516" s="23"/>
      <c r="AD516" s="23"/>
      <c r="AE516" s="23"/>
      <c r="AF516" s="23"/>
    </row>
    <row r="517" spans="1:32" ht="15.75" customHeight="1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  <c r="AA517" s="23"/>
      <c r="AB517" s="23"/>
      <c r="AC517" s="23"/>
      <c r="AD517" s="23"/>
      <c r="AE517" s="23"/>
      <c r="AF517" s="23"/>
    </row>
    <row r="518" spans="1:32" ht="15.75" customHeight="1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  <c r="AA518" s="23"/>
      <c r="AB518" s="23"/>
      <c r="AC518" s="23"/>
      <c r="AD518" s="23"/>
      <c r="AE518" s="23"/>
      <c r="AF518" s="23"/>
    </row>
    <row r="519" spans="1:32" ht="15.75" customHeight="1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  <c r="AA519" s="23"/>
      <c r="AB519" s="23"/>
      <c r="AC519" s="23"/>
      <c r="AD519" s="23"/>
      <c r="AE519" s="23"/>
      <c r="AF519" s="23"/>
    </row>
    <row r="520" spans="1:32" ht="15.75" customHeight="1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  <c r="AA520" s="23"/>
      <c r="AB520" s="23"/>
      <c r="AC520" s="23"/>
      <c r="AD520" s="23"/>
      <c r="AE520" s="23"/>
      <c r="AF520" s="23"/>
    </row>
    <row r="521" spans="1:32" ht="15.75" customHeight="1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  <c r="AA521" s="23"/>
      <c r="AB521" s="23"/>
      <c r="AC521" s="23"/>
      <c r="AD521" s="23"/>
      <c r="AE521" s="23"/>
      <c r="AF521" s="23"/>
    </row>
    <row r="522" spans="1:32" ht="15.75" customHeight="1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  <c r="AA522" s="23"/>
      <c r="AB522" s="23"/>
      <c r="AC522" s="23"/>
      <c r="AD522" s="23"/>
      <c r="AE522" s="23"/>
      <c r="AF522" s="23"/>
    </row>
    <row r="523" spans="1:32" ht="15.75" customHeight="1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  <c r="AA523" s="23"/>
      <c r="AB523" s="23"/>
      <c r="AC523" s="23"/>
      <c r="AD523" s="23"/>
      <c r="AE523" s="23"/>
      <c r="AF523" s="23"/>
    </row>
    <row r="524" spans="1:32" ht="15.75" customHeight="1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  <c r="AA524" s="23"/>
      <c r="AB524" s="23"/>
      <c r="AC524" s="23"/>
      <c r="AD524" s="23"/>
      <c r="AE524" s="23"/>
      <c r="AF524" s="23"/>
    </row>
    <row r="525" spans="1:32" ht="15.75" customHeight="1">
      <c r="A525" s="23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  <c r="AA525" s="23"/>
      <c r="AB525" s="23"/>
      <c r="AC525" s="23"/>
      <c r="AD525" s="23"/>
      <c r="AE525" s="23"/>
      <c r="AF525" s="23"/>
    </row>
    <row r="526" spans="1:32" ht="15.75" customHeight="1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  <c r="AA526" s="23"/>
      <c r="AB526" s="23"/>
      <c r="AC526" s="23"/>
      <c r="AD526" s="23"/>
      <c r="AE526" s="23"/>
      <c r="AF526" s="23"/>
    </row>
    <row r="527" spans="1:32" ht="15.75" customHeight="1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  <c r="AA527" s="23"/>
      <c r="AB527" s="23"/>
      <c r="AC527" s="23"/>
      <c r="AD527" s="23"/>
      <c r="AE527" s="23"/>
      <c r="AF527" s="23"/>
    </row>
    <row r="528" spans="1:32" ht="15.75" customHeight="1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  <c r="AA528" s="23"/>
      <c r="AB528" s="23"/>
      <c r="AC528" s="23"/>
      <c r="AD528" s="23"/>
      <c r="AE528" s="23"/>
      <c r="AF528" s="23"/>
    </row>
    <row r="529" spans="1:32" ht="15.75" customHeight="1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  <c r="AA529" s="23"/>
      <c r="AB529" s="23"/>
      <c r="AC529" s="23"/>
      <c r="AD529" s="23"/>
      <c r="AE529" s="23"/>
      <c r="AF529" s="23"/>
    </row>
    <row r="530" spans="1:32" ht="15.75" customHeight="1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  <c r="AA530" s="23"/>
      <c r="AB530" s="23"/>
      <c r="AC530" s="23"/>
      <c r="AD530" s="23"/>
      <c r="AE530" s="23"/>
      <c r="AF530" s="23"/>
    </row>
    <row r="531" spans="1:32" ht="15.75" customHeight="1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  <c r="AA531" s="23"/>
      <c r="AB531" s="23"/>
      <c r="AC531" s="23"/>
      <c r="AD531" s="23"/>
      <c r="AE531" s="23"/>
      <c r="AF531" s="23"/>
    </row>
    <row r="532" spans="1:32" ht="15.75" customHeight="1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  <c r="AA532" s="23"/>
      <c r="AB532" s="23"/>
      <c r="AC532" s="23"/>
      <c r="AD532" s="23"/>
      <c r="AE532" s="23"/>
      <c r="AF532" s="23"/>
    </row>
    <row r="533" spans="1:32" ht="15.75" customHeight="1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  <c r="AA533" s="23"/>
      <c r="AB533" s="23"/>
      <c r="AC533" s="23"/>
      <c r="AD533" s="23"/>
      <c r="AE533" s="23"/>
      <c r="AF533" s="23"/>
    </row>
    <row r="534" spans="1:32" ht="15.75" customHeight="1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  <c r="AA534" s="23"/>
      <c r="AB534" s="23"/>
      <c r="AC534" s="23"/>
      <c r="AD534" s="23"/>
      <c r="AE534" s="23"/>
      <c r="AF534" s="23"/>
    </row>
    <row r="535" spans="1:32" ht="15.75" customHeight="1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  <c r="AA535" s="23"/>
      <c r="AB535" s="23"/>
      <c r="AC535" s="23"/>
      <c r="AD535" s="23"/>
      <c r="AE535" s="23"/>
      <c r="AF535" s="23"/>
    </row>
    <row r="536" spans="1:32" ht="15.75" customHeight="1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  <c r="AA536" s="23"/>
      <c r="AB536" s="23"/>
      <c r="AC536" s="23"/>
      <c r="AD536" s="23"/>
      <c r="AE536" s="23"/>
      <c r="AF536" s="23"/>
    </row>
    <row r="537" spans="1:32" ht="15.75" customHeight="1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  <c r="AA537" s="23"/>
      <c r="AB537" s="23"/>
      <c r="AC537" s="23"/>
      <c r="AD537" s="23"/>
      <c r="AE537" s="23"/>
      <c r="AF537" s="23"/>
    </row>
    <row r="538" spans="1:32" ht="15.75" customHeight="1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  <c r="AA538" s="23"/>
      <c r="AB538" s="23"/>
      <c r="AC538" s="23"/>
      <c r="AD538" s="23"/>
      <c r="AE538" s="23"/>
      <c r="AF538" s="23"/>
    </row>
    <row r="539" spans="1:32" ht="15.75" customHeight="1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  <c r="AA539" s="23"/>
      <c r="AB539" s="23"/>
      <c r="AC539" s="23"/>
      <c r="AD539" s="23"/>
      <c r="AE539" s="23"/>
      <c r="AF539" s="23"/>
    </row>
    <row r="540" spans="1:32" ht="15.75" customHeight="1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  <c r="AA540" s="23"/>
      <c r="AB540" s="23"/>
      <c r="AC540" s="23"/>
      <c r="AD540" s="23"/>
      <c r="AE540" s="23"/>
      <c r="AF540" s="23"/>
    </row>
    <row r="541" spans="1:32" ht="15.75" customHeight="1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  <c r="AA541" s="23"/>
      <c r="AB541" s="23"/>
      <c r="AC541" s="23"/>
      <c r="AD541" s="23"/>
      <c r="AE541" s="23"/>
      <c r="AF541" s="23"/>
    </row>
    <row r="542" spans="1:32" ht="15.75" customHeight="1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  <c r="AA542" s="23"/>
      <c r="AB542" s="23"/>
      <c r="AC542" s="23"/>
      <c r="AD542" s="23"/>
      <c r="AE542" s="23"/>
      <c r="AF542" s="23"/>
    </row>
    <row r="543" spans="1:32" ht="15.75" customHeight="1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  <c r="AA543" s="23"/>
      <c r="AB543" s="23"/>
      <c r="AC543" s="23"/>
      <c r="AD543" s="23"/>
      <c r="AE543" s="23"/>
      <c r="AF543" s="23"/>
    </row>
    <row r="544" spans="1:32" ht="15.75" customHeight="1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  <c r="AA544" s="23"/>
      <c r="AB544" s="23"/>
      <c r="AC544" s="23"/>
      <c r="AD544" s="23"/>
      <c r="AE544" s="23"/>
      <c r="AF544" s="23"/>
    </row>
    <row r="545" spans="1:32" ht="15.75" customHeight="1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  <c r="AA545" s="23"/>
      <c r="AB545" s="23"/>
      <c r="AC545" s="23"/>
      <c r="AD545" s="23"/>
      <c r="AE545" s="23"/>
      <c r="AF545" s="23"/>
    </row>
    <row r="546" spans="1:32" ht="15.75" customHeight="1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  <c r="AA546" s="23"/>
      <c r="AB546" s="23"/>
      <c r="AC546" s="23"/>
      <c r="AD546" s="23"/>
      <c r="AE546" s="23"/>
      <c r="AF546" s="23"/>
    </row>
    <row r="547" spans="1:32" ht="15.75" customHeight="1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  <c r="AA547" s="23"/>
      <c r="AB547" s="23"/>
      <c r="AC547" s="23"/>
      <c r="AD547" s="23"/>
      <c r="AE547" s="23"/>
      <c r="AF547" s="23"/>
    </row>
    <row r="548" spans="1:32" ht="15.75" customHeight="1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  <c r="AA548" s="23"/>
      <c r="AB548" s="23"/>
      <c r="AC548" s="23"/>
      <c r="AD548" s="23"/>
      <c r="AE548" s="23"/>
      <c r="AF548" s="23"/>
    </row>
    <row r="549" spans="1:32" ht="15.75" customHeight="1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  <c r="AA549" s="23"/>
      <c r="AB549" s="23"/>
      <c r="AC549" s="23"/>
      <c r="AD549" s="23"/>
      <c r="AE549" s="23"/>
      <c r="AF549" s="23"/>
    </row>
    <row r="550" spans="1:32" ht="15.75" customHeight="1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  <c r="AA550" s="23"/>
      <c r="AB550" s="23"/>
      <c r="AC550" s="23"/>
      <c r="AD550" s="23"/>
      <c r="AE550" s="23"/>
      <c r="AF550" s="23"/>
    </row>
    <row r="551" spans="1:32" ht="15.75" customHeight="1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  <c r="AA551" s="23"/>
      <c r="AB551" s="23"/>
      <c r="AC551" s="23"/>
      <c r="AD551" s="23"/>
      <c r="AE551" s="23"/>
      <c r="AF551" s="23"/>
    </row>
    <row r="552" spans="1:32" ht="15.75" customHeight="1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  <c r="AA552" s="23"/>
      <c r="AB552" s="23"/>
      <c r="AC552" s="23"/>
      <c r="AD552" s="23"/>
      <c r="AE552" s="23"/>
      <c r="AF552" s="23"/>
    </row>
    <row r="553" spans="1:32" ht="15.75" customHeight="1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  <c r="AA553" s="23"/>
      <c r="AB553" s="23"/>
      <c r="AC553" s="23"/>
      <c r="AD553" s="23"/>
      <c r="AE553" s="23"/>
      <c r="AF553" s="23"/>
    </row>
    <row r="554" spans="1:32" ht="15.75" customHeight="1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  <c r="AA554" s="23"/>
      <c r="AB554" s="23"/>
      <c r="AC554" s="23"/>
      <c r="AD554" s="23"/>
      <c r="AE554" s="23"/>
      <c r="AF554" s="23"/>
    </row>
    <row r="555" spans="1:32" ht="15.75" customHeight="1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  <c r="AA555" s="23"/>
      <c r="AB555" s="23"/>
      <c r="AC555" s="23"/>
      <c r="AD555" s="23"/>
      <c r="AE555" s="23"/>
      <c r="AF555" s="23"/>
    </row>
    <row r="556" spans="1:32" ht="15.75" customHeight="1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  <c r="AA556" s="23"/>
      <c r="AB556" s="23"/>
      <c r="AC556" s="23"/>
      <c r="AD556" s="23"/>
      <c r="AE556" s="23"/>
      <c r="AF556" s="23"/>
    </row>
    <row r="557" spans="1:32" ht="15.75" customHeight="1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  <c r="AA557" s="23"/>
      <c r="AB557" s="23"/>
      <c r="AC557" s="23"/>
      <c r="AD557" s="23"/>
      <c r="AE557" s="23"/>
      <c r="AF557" s="23"/>
    </row>
    <row r="558" spans="1:32" ht="15.75" customHeight="1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  <c r="AA558" s="23"/>
      <c r="AB558" s="23"/>
      <c r="AC558" s="23"/>
      <c r="AD558" s="23"/>
      <c r="AE558" s="23"/>
      <c r="AF558" s="23"/>
    </row>
    <row r="559" spans="1:32" ht="15.75" customHeight="1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  <c r="AA559" s="23"/>
      <c r="AB559" s="23"/>
      <c r="AC559" s="23"/>
      <c r="AD559" s="23"/>
      <c r="AE559" s="23"/>
      <c r="AF559" s="23"/>
    </row>
    <row r="560" spans="1:32" ht="15.75" customHeight="1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  <c r="AA560" s="23"/>
      <c r="AB560" s="23"/>
      <c r="AC560" s="23"/>
      <c r="AD560" s="23"/>
      <c r="AE560" s="23"/>
      <c r="AF560" s="23"/>
    </row>
    <row r="561" spans="1:32" ht="15.75" customHeight="1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  <c r="AA561" s="23"/>
      <c r="AB561" s="23"/>
      <c r="AC561" s="23"/>
      <c r="AD561" s="23"/>
      <c r="AE561" s="23"/>
      <c r="AF561" s="23"/>
    </row>
    <row r="562" spans="1:32" ht="15.75" customHeight="1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  <c r="AA562" s="23"/>
      <c r="AB562" s="23"/>
      <c r="AC562" s="23"/>
      <c r="AD562" s="23"/>
      <c r="AE562" s="23"/>
      <c r="AF562" s="23"/>
    </row>
    <row r="563" spans="1:32" ht="15.75" customHeight="1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  <c r="AA563" s="23"/>
      <c r="AB563" s="23"/>
      <c r="AC563" s="23"/>
      <c r="AD563" s="23"/>
      <c r="AE563" s="23"/>
      <c r="AF563" s="23"/>
    </row>
    <row r="564" spans="1:32" ht="15.75" customHeight="1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  <c r="AA564" s="23"/>
      <c r="AB564" s="23"/>
      <c r="AC564" s="23"/>
      <c r="AD564" s="23"/>
      <c r="AE564" s="23"/>
      <c r="AF564" s="23"/>
    </row>
    <row r="565" spans="1:32" ht="15.75" customHeight="1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  <c r="AA565" s="23"/>
      <c r="AB565" s="23"/>
      <c r="AC565" s="23"/>
      <c r="AD565" s="23"/>
      <c r="AE565" s="23"/>
      <c r="AF565" s="23"/>
    </row>
    <row r="566" spans="1:32" ht="15.75" customHeight="1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  <c r="AA566" s="23"/>
      <c r="AB566" s="23"/>
      <c r="AC566" s="23"/>
      <c r="AD566" s="23"/>
      <c r="AE566" s="23"/>
      <c r="AF566" s="23"/>
    </row>
    <row r="567" spans="1:32" ht="15.75" customHeight="1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  <c r="AA567" s="23"/>
      <c r="AB567" s="23"/>
      <c r="AC567" s="23"/>
      <c r="AD567" s="23"/>
      <c r="AE567" s="23"/>
      <c r="AF567" s="23"/>
    </row>
    <row r="568" spans="1:32" ht="15.75" customHeight="1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  <c r="AA568" s="23"/>
      <c r="AB568" s="23"/>
      <c r="AC568" s="23"/>
      <c r="AD568" s="23"/>
      <c r="AE568" s="23"/>
      <c r="AF568" s="23"/>
    </row>
    <row r="569" spans="1:32" ht="15.75" customHeight="1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  <c r="AA569" s="23"/>
      <c r="AB569" s="23"/>
      <c r="AC569" s="23"/>
      <c r="AD569" s="23"/>
      <c r="AE569" s="23"/>
      <c r="AF569" s="23"/>
    </row>
    <row r="570" spans="1:32" ht="15.75" customHeight="1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  <c r="AA570" s="23"/>
      <c r="AB570" s="23"/>
      <c r="AC570" s="23"/>
      <c r="AD570" s="23"/>
      <c r="AE570" s="23"/>
      <c r="AF570" s="23"/>
    </row>
    <row r="571" spans="1:32" ht="15.75" customHeight="1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  <c r="AA571" s="23"/>
      <c r="AB571" s="23"/>
      <c r="AC571" s="23"/>
      <c r="AD571" s="23"/>
      <c r="AE571" s="23"/>
      <c r="AF571" s="23"/>
    </row>
    <row r="572" spans="1:32" ht="15.75" customHeight="1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  <c r="AA572" s="23"/>
      <c r="AB572" s="23"/>
      <c r="AC572" s="23"/>
      <c r="AD572" s="23"/>
      <c r="AE572" s="23"/>
      <c r="AF572" s="23"/>
    </row>
    <row r="573" spans="1:32" ht="15.75" customHeight="1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  <c r="AA573" s="23"/>
      <c r="AB573" s="23"/>
      <c r="AC573" s="23"/>
      <c r="AD573" s="23"/>
      <c r="AE573" s="23"/>
      <c r="AF573" s="23"/>
    </row>
    <row r="574" spans="1:32" ht="15.75" customHeight="1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  <c r="AA574" s="23"/>
      <c r="AB574" s="23"/>
      <c r="AC574" s="23"/>
      <c r="AD574" s="23"/>
      <c r="AE574" s="23"/>
      <c r="AF574" s="23"/>
    </row>
    <row r="575" spans="1:32" ht="15.75" customHeight="1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  <c r="AA575" s="23"/>
      <c r="AB575" s="23"/>
      <c r="AC575" s="23"/>
      <c r="AD575" s="23"/>
      <c r="AE575" s="23"/>
      <c r="AF575" s="23"/>
    </row>
    <row r="576" spans="1:32" ht="15.75" customHeight="1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  <c r="AA576" s="23"/>
      <c r="AB576" s="23"/>
      <c r="AC576" s="23"/>
      <c r="AD576" s="23"/>
      <c r="AE576" s="23"/>
      <c r="AF576" s="23"/>
    </row>
    <row r="577" spans="1:32" ht="15.75" customHeight="1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  <c r="AA577" s="23"/>
      <c r="AB577" s="23"/>
      <c r="AC577" s="23"/>
      <c r="AD577" s="23"/>
      <c r="AE577" s="23"/>
      <c r="AF577" s="23"/>
    </row>
    <row r="578" spans="1:32" ht="15.75" customHeight="1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  <c r="AA578" s="23"/>
      <c r="AB578" s="23"/>
      <c r="AC578" s="23"/>
      <c r="AD578" s="23"/>
      <c r="AE578" s="23"/>
      <c r="AF578" s="23"/>
    </row>
    <row r="579" spans="1:32" ht="15.75" customHeight="1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  <c r="AA579" s="23"/>
      <c r="AB579" s="23"/>
      <c r="AC579" s="23"/>
      <c r="AD579" s="23"/>
      <c r="AE579" s="23"/>
      <c r="AF579" s="23"/>
    </row>
    <row r="580" spans="1:32" ht="15.75" customHeight="1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  <c r="AA580" s="23"/>
      <c r="AB580" s="23"/>
      <c r="AC580" s="23"/>
      <c r="AD580" s="23"/>
      <c r="AE580" s="23"/>
      <c r="AF580" s="23"/>
    </row>
    <row r="581" spans="1:32" ht="15.75" customHeight="1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  <c r="AA581" s="23"/>
      <c r="AB581" s="23"/>
      <c r="AC581" s="23"/>
      <c r="AD581" s="23"/>
      <c r="AE581" s="23"/>
      <c r="AF581" s="23"/>
    </row>
    <row r="582" spans="1:32" ht="15.75" customHeight="1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  <c r="AA582" s="23"/>
      <c r="AB582" s="23"/>
      <c r="AC582" s="23"/>
      <c r="AD582" s="23"/>
      <c r="AE582" s="23"/>
      <c r="AF582" s="23"/>
    </row>
    <row r="583" spans="1:32" ht="15.75" customHeight="1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  <c r="AA583" s="23"/>
      <c r="AB583" s="23"/>
      <c r="AC583" s="23"/>
      <c r="AD583" s="23"/>
      <c r="AE583" s="23"/>
      <c r="AF583" s="23"/>
    </row>
    <row r="584" spans="1:32" ht="15.75" customHeight="1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  <c r="AA584" s="23"/>
      <c r="AB584" s="23"/>
      <c r="AC584" s="23"/>
      <c r="AD584" s="23"/>
      <c r="AE584" s="23"/>
      <c r="AF584" s="23"/>
    </row>
    <row r="585" spans="1:32" ht="15.75" customHeight="1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  <c r="AA585" s="23"/>
      <c r="AB585" s="23"/>
      <c r="AC585" s="23"/>
      <c r="AD585" s="23"/>
      <c r="AE585" s="23"/>
      <c r="AF585" s="23"/>
    </row>
    <row r="586" spans="1:32" ht="15.75" customHeight="1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  <c r="AA586" s="23"/>
      <c r="AB586" s="23"/>
      <c r="AC586" s="23"/>
      <c r="AD586" s="23"/>
      <c r="AE586" s="23"/>
      <c r="AF586" s="23"/>
    </row>
    <row r="587" spans="1:32" ht="15.75" customHeight="1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  <c r="AA587" s="23"/>
      <c r="AB587" s="23"/>
      <c r="AC587" s="23"/>
      <c r="AD587" s="23"/>
      <c r="AE587" s="23"/>
      <c r="AF587" s="23"/>
    </row>
    <row r="588" spans="1:32" ht="15.75" customHeight="1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  <c r="AA588" s="23"/>
      <c r="AB588" s="23"/>
      <c r="AC588" s="23"/>
      <c r="AD588" s="23"/>
      <c r="AE588" s="23"/>
      <c r="AF588" s="23"/>
    </row>
    <row r="589" spans="1:32" ht="15.75" customHeight="1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  <c r="AA589" s="23"/>
      <c r="AB589" s="23"/>
      <c r="AC589" s="23"/>
      <c r="AD589" s="23"/>
      <c r="AE589" s="23"/>
      <c r="AF589" s="23"/>
    </row>
    <row r="590" spans="1:32" ht="15.75" customHeight="1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  <c r="AA590" s="23"/>
      <c r="AB590" s="23"/>
      <c r="AC590" s="23"/>
      <c r="AD590" s="23"/>
      <c r="AE590" s="23"/>
      <c r="AF590" s="23"/>
    </row>
    <row r="591" spans="1:32" ht="15.75" customHeight="1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  <c r="AA591" s="23"/>
      <c r="AB591" s="23"/>
      <c r="AC591" s="23"/>
      <c r="AD591" s="23"/>
      <c r="AE591" s="23"/>
      <c r="AF591" s="23"/>
    </row>
    <row r="592" spans="1:32" ht="15.75" customHeight="1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  <c r="AA592" s="23"/>
      <c r="AB592" s="23"/>
      <c r="AC592" s="23"/>
      <c r="AD592" s="23"/>
      <c r="AE592" s="23"/>
      <c r="AF592" s="23"/>
    </row>
    <row r="593" spans="1:32" ht="15.75" customHeight="1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  <c r="AA593" s="23"/>
      <c r="AB593" s="23"/>
      <c r="AC593" s="23"/>
      <c r="AD593" s="23"/>
      <c r="AE593" s="23"/>
      <c r="AF593" s="23"/>
    </row>
    <row r="594" spans="1:32" ht="15.75" customHeight="1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  <c r="AA594" s="23"/>
      <c r="AB594" s="23"/>
      <c r="AC594" s="23"/>
      <c r="AD594" s="23"/>
      <c r="AE594" s="23"/>
      <c r="AF594" s="23"/>
    </row>
    <row r="595" spans="1:32" ht="15.75" customHeight="1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  <c r="AA595" s="23"/>
      <c r="AB595" s="23"/>
      <c r="AC595" s="23"/>
      <c r="AD595" s="23"/>
      <c r="AE595" s="23"/>
      <c r="AF595" s="23"/>
    </row>
    <row r="596" spans="1:32" ht="15.75" customHeight="1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  <c r="AA596" s="23"/>
      <c r="AB596" s="23"/>
      <c r="AC596" s="23"/>
      <c r="AD596" s="23"/>
      <c r="AE596" s="23"/>
      <c r="AF596" s="23"/>
    </row>
    <row r="597" spans="1:32" ht="15.75" customHeight="1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  <c r="AA597" s="23"/>
      <c r="AB597" s="23"/>
      <c r="AC597" s="23"/>
      <c r="AD597" s="23"/>
      <c r="AE597" s="23"/>
      <c r="AF597" s="23"/>
    </row>
    <row r="598" spans="1:32" ht="15.75" customHeight="1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  <c r="AA598" s="23"/>
      <c r="AB598" s="23"/>
      <c r="AC598" s="23"/>
      <c r="AD598" s="23"/>
      <c r="AE598" s="23"/>
      <c r="AF598" s="23"/>
    </row>
    <row r="599" spans="1:32" ht="15.75" customHeight="1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  <c r="AA599" s="23"/>
      <c r="AB599" s="23"/>
      <c r="AC599" s="23"/>
      <c r="AD599" s="23"/>
      <c r="AE599" s="23"/>
      <c r="AF599" s="23"/>
    </row>
    <row r="600" spans="1:32" ht="15.75" customHeight="1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  <c r="AA600" s="23"/>
      <c r="AB600" s="23"/>
      <c r="AC600" s="23"/>
      <c r="AD600" s="23"/>
      <c r="AE600" s="23"/>
      <c r="AF600" s="23"/>
    </row>
    <row r="601" spans="1:32" ht="15.75" customHeight="1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  <c r="AA601" s="23"/>
      <c r="AB601" s="23"/>
      <c r="AC601" s="23"/>
      <c r="AD601" s="23"/>
      <c r="AE601" s="23"/>
      <c r="AF601" s="23"/>
    </row>
    <row r="602" spans="1:32" ht="15.75" customHeight="1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  <c r="AA602" s="23"/>
      <c r="AB602" s="23"/>
      <c r="AC602" s="23"/>
      <c r="AD602" s="23"/>
      <c r="AE602" s="23"/>
      <c r="AF602" s="23"/>
    </row>
    <row r="603" spans="1:32" ht="15.75" customHeight="1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  <c r="AA603" s="23"/>
      <c r="AB603" s="23"/>
      <c r="AC603" s="23"/>
      <c r="AD603" s="23"/>
      <c r="AE603" s="23"/>
      <c r="AF603" s="23"/>
    </row>
    <row r="604" spans="1:32" ht="15.75" customHeight="1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  <c r="AA604" s="23"/>
      <c r="AB604" s="23"/>
      <c r="AC604" s="23"/>
      <c r="AD604" s="23"/>
      <c r="AE604" s="23"/>
      <c r="AF604" s="23"/>
    </row>
    <row r="605" spans="1:32" ht="15.75" customHeight="1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  <c r="AA605" s="23"/>
      <c r="AB605" s="23"/>
      <c r="AC605" s="23"/>
      <c r="AD605" s="23"/>
      <c r="AE605" s="23"/>
      <c r="AF605" s="23"/>
    </row>
    <row r="606" spans="1:32" ht="15.75" customHeight="1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  <c r="AA606" s="23"/>
      <c r="AB606" s="23"/>
      <c r="AC606" s="23"/>
      <c r="AD606" s="23"/>
      <c r="AE606" s="23"/>
      <c r="AF606" s="23"/>
    </row>
    <row r="607" spans="1:32" ht="15.75" customHeight="1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  <c r="AA607" s="23"/>
      <c r="AB607" s="23"/>
      <c r="AC607" s="23"/>
      <c r="AD607" s="23"/>
      <c r="AE607" s="23"/>
      <c r="AF607" s="23"/>
    </row>
    <row r="608" spans="1:32" ht="15.75" customHeight="1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  <c r="AA608" s="23"/>
      <c r="AB608" s="23"/>
      <c r="AC608" s="23"/>
      <c r="AD608" s="23"/>
      <c r="AE608" s="23"/>
      <c r="AF608" s="23"/>
    </row>
    <row r="609" spans="1:32" ht="15.75" customHeight="1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  <c r="AA609" s="23"/>
      <c r="AB609" s="23"/>
      <c r="AC609" s="23"/>
      <c r="AD609" s="23"/>
      <c r="AE609" s="23"/>
      <c r="AF609" s="23"/>
    </row>
    <row r="610" spans="1:32" ht="15.75" customHeight="1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  <c r="AA610" s="23"/>
      <c r="AB610" s="23"/>
      <c r="AC610" s="23"/>
      <c r="AD610" s="23"/>
      <c r="AE610" s="23"/>
      <c r="AF610" s="23"/>
    </row>
    <row r="611" spans="1:32" ht="15.75" customHeight="1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  <c r="AA611" s="23"/>
      <c r="AB611" s="23"/>
      <c r="AC611" s="23"/>
      <c r="AD611" s="23"/>
      <c r="AE611" s="23"/>
      <c r="AF611" s="23"/>
    </row>
    <row r="612" spans="1:32" ht="15.75" customHeight="1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  <c r="AA612" s="23"/>
      <c r="AB612" s="23"/>
      <c r="AC612" s="23"/>
      <c r="AD612" s="23"/>
      <c r="AE612" s="23"/>
      <c r="AF612" s="23"/>
    </row>
    <row r="613" spans="1:32" ht="15.75" customHeight="1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  <c r="AA613" s="23"/>
      <c r="AB613" s="23"/>
      <c r="AC613" s="23"/>
      <c r="AD613" s="23"/>
      <c r="AE613" s="23"/>
      <c r="AF613" s="23"/>
    </row>
    <row r="614" spans="1:32" ht="15.75" customHeight="1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  <c r="AA614" s="23"/>
      <c r="AB614" s="23"/>
      <c r="AC614" s="23"/>
      <c r="AD614" s="23"/>
      <c r="AE614" s="23"/>
      <c r="AF614" s="23"/>
    </row>
    <row r="615" spans="1:32" ht="15.75" customHeight="1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  <c r="AA615" s="23"/>
      <c r="AB615" s="23"/>
      <c r="AC615" s="23"/>
      <c r="AD615" s="23"/>
      <c r="AE615" s="23"/>
      <c r="AF615" s="23"/>
    </row>
    <row r="616" spans="1:32" ht="15.75" customHeight="1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  <c r="AA616" s="23"/>
      <c r="AB616" s="23"/>
      <c r="AC616" s="23"/>
      <c r="AD616" s="23"/>
      <c r="AE616" s="23"/>
      <c r="AF616" s="23"/>
    </row>
    <row r="617" spans="1:32" ht="15.75" customHeight="1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  <c r="AA617" s="23"/>
      <c r="AB617" s="23"/>
      <c r="AC617" s="23"/>
      <c r="AD617" s="23"/>
      <c r="AE617" s="23"/>
      <c r="AF617" s="23"/>
    </row>
    <row r="618" spans="1:32" ht="15.75" customHeight="1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  <c r="AA618" s="23"/>
      <c r="AB618" s="23"/>
      <c r="AC618" s="23"/>
      <c r="AD618" s="23"/>
      <c r="AE618" s="23"/>
      <c r="AF618" s="23"/>
    </row>
    <row r="619" spans="1:32" ht="15.75" customHeight="1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  <c r="AA619" s="23"/>
      <c r="AB619" s="23"/>
      <c r="AC619" s="23"/>
      <c r="AD619" s="23"/>
      <c r="AE619" s="23"/>
      <c r="AF619" s="23"/>
    </row>
    <row r="620" spans="1:32" ht="15.75" customHeight="1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  <c r="AA620" s="23"/>
      <c r="AB620" s="23"/>
      <c r="AC620" s="23"/>
      <c r="AD620" s="23"/>
      <c r="AE620" s="23"/>
      <c r="AF620" s="23"/>
    </row>
    <row r="621" spans="1:32" ht="15.75" customHeight="1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  <c r="AA621" s="23"/>
      <c r="AB621" s="23"/>
      <c r="AC621" s="23"/>
      <c r="AD621" s="23"/>
      <c r="AE621" s="23"/>
      <c r="AF621" s="23"/>
    </row>
    <row r="622" spans="1:32" ht="15.75" customHeight="1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  <c r="AA622" s="23"/>
      <c r="AB622" s="23"/>
      <c r="AC622" s="23"/>
      <c r="AD622" s="23"/>
      <c r="AE622" s="23"/>
      <c r="AF622" s="23"/>
    </row>
    <row r="623" spans="1:32" ht="15.75" customHeight="1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  <c r="AA623" s="23"/>
      <c r="AB623" s="23"/>
      <c r="AC623" s="23"/>
      <c r="AD623" s="23"/>
      <c r="AE623" s="23"/>
      <c r="AF623" s="23"/>
    </row>
    <row r="624" spans="1:32" ht="15.75" customHeight="1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  <c r="AA624" s="23"/>
      <c r="AB624" s="23"/>
      <c r="AC624" s="23"/>
      <c r="AD624" s="23"/>
      <c r="AE624" s="23"/>
      <c r="AF624" s="23"/>
    </row>
    <row r="625" spans="1:32" ht="15.75" customHeight="1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  <c r="AA625" s="23"/>
      <c r="AB625" s="23"/>
      <c r="AC625" s="23"/>
      <c r="AD625" s="23"/>
      <c r="AE625" s="23"/>
      <c r="AF625" s="23"/>
    </row>
    <row r="626" spans="1:32" ht="15.75" customHeight="1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  <c r="AA626" s="23"/>
      <c r="AB626" s="23"/>
      <c r="AC626" s="23"/>
      <c r="AD626" s="23"/>
      <c r="AE626" s="23"/>
      <c r="AF626" s="23"/>
    </row>
    <row r="627" spans="1:32" ht="15.75" customHeight="1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  <c r="AA627" s="23"/>
      <c r="AB627" s="23"/>
      <c r="AC627" s="23"/>
      <c r="AD627" s="23"/>
      <c r="AE627" s="23"/>
      <c r="AF627" s="23"/>
    </row>
    <row r="628" spans="1:32" ht="15.75" customHeight="1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  <c r="AA628" s="23"/>
      <c r="AB628" s="23"/>
      <c r="AC628" s="23"/>
      <c r="AD628" s="23"/>
      <c r="AE628" s="23"/>
      <c r="AF628" s="23"/>
    </row>
    <row r="629" spans="1:32" ht="15.75" customHeight="1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  <c r="AA629" s="23"/>
      <c r="AB629" s="23"/>
      <c r="AC629" s="23"/>
      <c r="AD629" s="23"/>
      <c r="AE629" s="23"/>
      <c r="AF629" s="23"/>
    </row>
    <row r="630" spans="1:32" ht="15.75" customHeight="1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  <c r="AA630" s="23"/>
      <c r="AB630" s="23"/>
      <c r="AC630" s="23"/>
      <c r="AD630" s="23"/>
      <c r="AE630" s="23"/>
      <c r="AF630" s="23"/>
    </row>
    <row r="631" spans="1:32" ht="15.75" customHeight="1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  <c r="AA631" s="23"/>
      <c r="AB631" s="23"/>
      <c r="AC631" s="23"/>
      <c r="AD631" s="23"/>
      <c r="AE631" s="23"/>
      <c r="AF631" s="23"/>
    </row>
    <row r="632" spans="1:32" ht="15.75" customHeight="1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  <c r="AA632" s="23"/>
      <c r="AB632" s="23"/>
      <c r="AC632" s="23"/>
      <c r="AD632" s="23"/>
      <c r="AE632" s="23"/>
      <c r="AF632" s="23"/>
    </row>
    <row r="633" spans="1:32" ht="15.75" customHeight="1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  <c r="AA633" s="23"/>
      <c r="AB633" s="23"/>
      <c r="AC633" s="23"/>
      <c r="AD633" s="23"/>
      <c r="AE633" s="23"/>
      <c r="AF633" s="23"/>
    </row>
    <row r="634" spans="1:32" ht="15.75" customHeight="1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  <c r="AA634" s="23"/>
      <c r="AB634" s="23"/>
      <c r="AC634" s="23"/>
      <c r="AD634" s="23"/>
      <c r="AE634" s="23"/>
      <c r="AF634" s="23"/>
    </row>
    <row r="635" spans="1:32" ht="15.75" customHeight="1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  <c r="AA635" s="23"/>
      <c r="AB635" s="23"/>
      <c r="AC635" s="23"/>
      <c r="AD635" s="23"/>
      <c r="AE635" s="23"/>
      <c r="AF635" s="23"/>
    </row>
    <row r="636" spans="1:32" ht="15.75" customHeight="1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  <c r="AA636" s="23"/>
      <c r="AB636" s="23"/>
      <c r="AC636" s="23"/>
      <c r="AD636" s="23"/>
      <c r="AE636" s="23"/>
      <c r="AF636" s="23"/>
    </row>
    <row r="637" spans="1:32" ht="15.75" customHeight="1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  <c r="AA637" s="23"/>
      <c r="AB637" s="23"/>
      <c r="AC637" s="23"/>
      <c r="AD637" s="23"/>
      <c r="AE637" s="23"/>
      <c r="AF637" s="23"/>
    </row>
    <row r="638" spans="1:32" ht="15.75" customHeight="1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  <c r="AA638" s="23"/>
      <c r="AB638" s="23"/>
      <c r="AC638" s="23"/>
      <c r="AD638" s="23"/>
      <c r="AE638" s="23"/>
      <c r="AF638" s="23"/>
    </row>
    <row r="639" spans="1:32" ht="15.75" customHeight="1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  <c r="AA639" s="23"/>
      <c r="AB639" s="23"/>
      <c r="AC639" s="23"/>
      <c r="AD639" s="23"/>
      <c r="AE639" s="23"/>
      <c r="AF639" s="23"/>
    </row>
    <row r="640" spans="1:32" ht="15.75" customHeight="1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  <c r="AA640" s="23"/>
      <c r="AB640" s="23"/>
      <c r="AC640" s="23"/>
      <c r="AD640" s="23"/>
      <c r="AE640" s="23"/>
      <c r="AF640" s="23"/>
    </row>
    <row r="641" spans="1:32" ht="15.75" customHeight="1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  <c r="AA641" s="23"/>
      <c r="AB641" s="23"/>
      <c r="AC641" s="23"/>
      <c r="AD641" s="23"/>
      <c r="AE641" s="23"/>
      <c r="AF641" s="23"/>
    </row>
    <row r="642" spans="1:32" ht="15.75" customHeight="1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  <c r="AA642" s="23"/>
      <c r="AB642" s="23"/>
      <c r="AC642" s="23"/>
      <c r="AD642" s="23"/>
      <c r="AE642" s="23"/>
      <c r="AF642" s="23"/>
    </row>
    <row r="643" spans="1:32" ht="15.75" customHeight="1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  <c r="AA643" s="23"/>
      <c r="AB643" s="23"/>
      <c r="AC643" s="23"/>
      <c r="AD643" s="23"/>
      <c r="AE643" s="23"/>
      <c r="AF643" s="23"/>
    </row>
    <row r="644" spans="1:32" ht="15.75" customHeight="1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  <c r="AA644" s="23"/>
      <c r="AB644" s="23"/>
      <c r="AC644" s="23"/>
      <c r="AD644" s="23"/>
      <c r="AE644" s="23"/>
      <c r="AF644" s="23"/>
    </row>
    <row r="645" spans="1:32" ht="15.75" customHeight="1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  <c r="AA645" s="23"/>
      <c r="AB645" s="23"/>
      <c r="AC645" s="23"/>
      <c r="AD645" s="23"/>
      <c r="AE645" s="23"/>
      <c r="AF645" s="23"/>
    </row>
    <row r="646" spans="1:32" ht="15.75" customHeight="1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  <c r="AA646" s="23"/>
      <c r="AB646" s="23"/>
      <c r="AC646" s="23"/>
      <c r="AD646" s="23"/>
      <c r="AE646" s="23"/>
      <c r="AF646" s="23"/>
    </row>
    <row r="647" spans="1:32" ht="15.75" customHeight="1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  <c r="AA647" s="23"/>
      <c r="AB647" s="23"/>
      <c r="AC647" s="23"/>
      <c r="AD647" s="23"/>
      <c r="AE647" s="23"/>
      <c r="AF647" s="23"/>
    </row>
    <row r="648" spans="1:32" ht="15.75" customHeight="1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  <c r="AA648" s="23"/>
      <c r="AB648" s="23"/>
      <c r="AC648" s="23"/>
      <c r="AD648" s="23"/>
      <c r="AE648" s="23"/>
      <c r="AF648" s="23"/>
    </row>
    <row r="649" spans="1:32" ht="15.75" customHeight="1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  <c r="AA649" s="23"/>
      <c r="AB649" s="23"/>
      <c r="AC649" s="23"/>
      <c r="AD649" s="23"/>
      <c r="AE649" s="23"/>
      <c r="AF649" s="23"/>
    </row>
    <row r="650" spans="1:32" ht="15.75" customHeight="1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  <c r="AA650" s="23"/>
      <c r="AB650" s="23"/>
      <c r="AC650" s="23"/>
      <c r="AD650" s="23"/>
      <c r="AE650" s="23"/>
      <c r="AF650" s="23"/>
    </row>
    <row r="651" spans="1:32" ht="15.75" customHeight="1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  <c r="AA651" s="23"/>
      <c r="AB651" s="23"/>
      <c r="AC651" s="23"/>
      <c r="AD651" s="23"/>
      <c r="AE651" s="23"/>
      <c r="AF651" s="23"/>
    </row>
    <row r="652" spans="1:32" ht="15.75" customHeight="1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  <c r="AA652" s="23"/>
      <c r="AB652" s="23"/>
      <c r="AC652" s="23"/>
      <c r="AD652" s="23"/>
      <c r="AE652" s="23"/>
      <c r="AF652" s="23"/>
    </row>
    <row r="653" spans="1:32" ht="15.75" customHeight="1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  <c r="AA653" s="23"/>
      <c r="AB653" s="23"/>
      <c r="AC653" s="23"/>
      <c r="AD653" s="23"/>
      <c r="AE653" s="23"/>
      <c r="AF653" s="23"/>
    </row>
    <row r="654" spans="1:32" ht="15.75" customHeight="1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  <c r="AA654" s="23"/>
      <c r="AB654" s="23"/>
      <c r="AC654" s="23"/>
      <c r="AD654" s="23"/>
      <c r="AE654" s="23"/>
      <c r="AF654" s="23"/>
    </row>
    <row r="655" spans="1:32" ht="15.75" customHeight="1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  <c r="AA655" s="23"/>
      <c r="AB655" s="23"/>
      <c r="AC655" s="23"/>
      <c r="AD655" s="23"/>
      <c r="AE655" s="23"/>
      <c r="AF655" s="23"/>
    </row>
    <row r="656" spans="1:32" ht="15.75" customHeight="1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  <c r="AA656" s="23"/>
      <c r="AB656" s="23"/>
      <c r="AC656" s="23"/>
      <c r="AD656" s="23"/>
      <c r="AE656" s="23"/>
      <c r="AF656" s="23"/>
    </row>
    <row r="657" spans="1:32" ht="15.75" customHeight="1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  <c r="AA657" s="23"/>
      <c r="AB657" s="23"/>
      <c r="AC657" s="23"/>
      <c r="AD657" s="23"/>
      <c r="AE657" s="23"/>
      <c r="AF657" s="23"/>
    </row>
    <row r="658" spans="1:32" ht="15.75" customHeight="1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  <c r="AA658" s="23"/>
      <c r="AB658" s="23"/>
      <c r="AC658" s="23"/>
      <c r="AD658" s="23"/>
      <c r="AE658" s="23"/>
      <c r="AF658" s="23"/>
    </row>
    <row r="659" spans="1:32" ht="15.75" customHeight="1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  <c r="AA659" s="23"/>
      <c r="AB659" s="23"/>
      <c r="AC659" s="23"/>
      <c r="AD659" s="23"/>
      <c r="AE659" s="23"/>
      <c r="AF659" s="23"/>
    </row>
    <row r="660" spans="1:32" ht="15.75" customHeight="1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  <c r="AA660" s="23"/>
      <c r="AB660" s="23"/>
      <c r="AC660" s="23"/>
      <c r="AD660" s="23"/>
      <c r="AE660" s="23"/>
      <c r="AF660" s="23"/>
    </row>
    <row r="661" spans="1:32" ht="15.75" customHeight="1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  <c r="AA661" s="23"/>
      <c r="AB661" s="23"/>
      <c r="AC661" s="23"/>
      <c r="AD661" s="23"/>
      <c r="AE661" s="23"/>
      <c r="AF661" s="23"/>
    </row>
    <row r="662" spans="1:32" ht="15.75" customHeight="1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  <c r="AA662" s="23"/>
      <c r="AB662" s="23"/>
      <c r="AC662" s="23"/>
      <c r="AD662" s="23"/>
      <c r="AE662" s="23"/>
      <c r="AF662" s="23"/>
    </row>
    <row r="663" spans="1:32" ht="15.75" customHeight="1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  <c r="AA663" s="23"/>
      <c r="AB663" s="23"/>
      <c r="AC663" s="23"/>
      <c r="AD663" s="23"/>
      <c r="AE663" s="23"/>
      <c r="AF663" s="23"/>
    </row>
    <row r="664" spans="1:32" ht="15.75" customHeight="1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  <c r="AA664" s="23"/>
      <c r="AB664" s="23"/>
      <c r="AC664" s="23"/>
      <c r="AD664" s="23"/>
      <c r="AE664" s="23"/>
      <c r="AF664" s="23"/>
    </row>
    <row r="665" spans="1:32" ht="15.75" customHeight="1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  <c r="AA665" s="23"/>
      <c r="AB665" s="23"/>
      <c r="AC665" s="23"/>
      <c r="AD665" s="23"/>
      <c r="AE665" s="23"/>
      <c r="AF665" s="23"/>
    </row>
    <row r="666" spans="1:32" ht="15.75" customHeight="1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  <c r="AA666" s="23"/>
      <c r="AB666" s="23"/>
      <c r="AC666" s="23"/>
      <c r="AD666" s="23"/>
      <c r="AE666" s="23"/>
      <c r="AF666" s="23"/>
    </row>
    <row r="667" spans="1:32" ht="15.75" customHeight="1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  <c r="AA667" s="23"/>
      <c r="AB667" s="23"/>
      <c r="AC667" s="23"/>
      <c r="AD667" s="23"/>
      <c r="AE667" s="23"/>
      <c r="AF667" s="23"/>
    </row>
    <row r="668" spans="1:32" ht="15.75" customHeight="1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  <c r="AA668" s="23"/>
      <c r="AB668" s="23"/>
      <c r="AC668" s="23"/>
      <c r="AD668" s="23"/>
      <c r="AE668" s="23"/>
      <c r="AF668" s="23"/>
    </row>
    <row r="669" spans="1:32" ht="15.75" customHeight="1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  <c r="AA669" s="23"/>
      <c r="AB669" s="23"/>
      <c r="AC669" s="23"/>
      <c r="AD669" s="23"/>
      <c r="AE669" s="23"/>
      <c r="AF669" s="23"/>
    </row>
    <row r="670" spans="1:32" ht="15.75" customHeight="1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  <c r="AA670" s="23"/>
      <c r="AB670" s="23"/>
      <c r="AC670" s="23"/>
      <c r="AD670" s="23"/>
      <c r="AE670" s="23"/>
      <c r="AF670" s="23"/>
    </row>
    <row r="671" spans="1:32" ht="15.75" customHeight="1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  <c r="AA671" s="23"/>
      <c r="AB671" s="23"/>
      <c r="AC671" s="23"/>
      <c r="AD671" s="23"/>
      <c r="AE671" s="23"/>
      <c r="AF671" s="23"/>
    </row>
    <row r="672" spans="1:32" ht="15.75" customHeight="1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  <c r="AA672" s="23"/>
      <c r="AB672" s="23"/>
      <c r="AC672" s="23"/>
      <c r="AD672" s="23"/>
      <c r="AE672" s="23"/>
      <c r="AF672" s="23"/>
    </row>
    <row r="673" spans="1:32" ht="15.75" customHeight="1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  <c r="AA673" s="23"/>
      <c r="AB673" s="23"/>
      <c r="AC673" s="23"/>
      <c r="AD673" s="23"/>
      <c r="AE673" s="23"/>
      <c r="AF673" s="23"/>
    </row>
    <row r="674" spans="1:32" ht="15.75" customHeight="1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  <c r="AA674" s="23"/>
      <c r="AB674" s="23"/>
      <c r="AC674" s="23"/>
      <c r="AD674" s="23"/>
      <c r="AE674" s="23"/>
      <c r="AF674" s="23"/>
    </row>
    <row r="675" spans="1:32" ht="15.75" customHeight="1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  <c r="AA675" s="23"/>
      <c r="AB675" s="23"/>
      <c r="AC675" s="23"/>
      <c r="AD675" s="23"/>
      <c r="AE675" s="23"/>
      <c r="AF675" s="23"/>
    </row>
    <row r="676" spans="1:32" ht="15.75" customHeight="1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  <c r="AA676" s="23"/>
      <c r="AB676" s="23"/>
      <c r="AC676" s="23"/>
      <c r="AD676" s="23"/>
      <c r="AE676" s="23"/>
      <c r="AF676" s="23"/>
    </row>
    <row r="677" spans="1:32" ht="15.75" customHeight="1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  <c r="AA677" s="23"/>
      <c r="AB677" s="23"/>
      <c r="AC677" s="23"/>
      <c r="AD677" s="23"/>
      <c r="AE677" s="23"/>
      <c r="AF677" s="23"/>
    </row>
    <row r="678" spans="1:32" ht="15.75" customHeight="1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  <c r="AA678" s="23"/>
      <c r="AB678" s="23"/>
      <c r="AC678" s="23"/>
      <c r="AD678" s="23"/>
      <c r="AE678" s="23"/>
      <c r="AF678" s="23"/>
    </row>
    <row r="679" spans="1:32" ht="15.75" customHeight="1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  <c r="AA679" s="23"/>
      <c r="AB679" s="23"/>
      <c r="AC679" s="23"/>
      <c r="AD679" s="23"/>
      <c r="AE679" s="23"/>
      <c r="AF679" s="23"/>
    </row>
    <row r="680" spans="1:32" ht="15.75" customHeight="1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  <c r="AA680" s="23"/>
      <c r="AB680" s="23"/>
      <c r="AC680" s="23"/>
      <c r="AD680" s="23"/>
      <c r="AE680" s="23"/>
      <c r="AF680" s="23"/>
    </row>
    <row r="681" spans="1:32" ht="15.75" customHeight="1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  <c r="AA681" s="23"/>
      <c r="AB681" s="23"/>
      <c r="AC681" s="23"/>
      <c r="AD681" s="23"/>
      <c r="AE681" s="23"/>
      <c r="AF681" s="23"/>
    </row>
    <row r="682" spans="1:32" ht="15.75" customHeight="1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  <c r="AA682" s="23"/>
      <c r="AB682" s="23"/>
      <c r="AC682" s="23"/>
      <c r="AD682" s="23"/>
      <c r="AE682" s="23"/>
      <c r="AF682" s="23"/>
    </row>
    <row r="683" spans="1:32" ht="15.75" customHeight="1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  <c r="AA683" s="23"/>
      <c r="AB683" s="23"/>
      <c r="AC683" s="23"/>
      <c r="AD683" s="23"/>
      <c r="AE683" s="23"/>
      <c r="AF683" s="23"/>
    </row>
    <row r="684" spans="1:32" ht="15.75" customHeight="1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  <c r="AA684" s="23"/>
      <c r="AB684" s="23"/>
      <c r="AC684" s="23"/>
      <c r="AD684" s="23"/>
      <c r="AE684" s="23"/>
      <c r="AF684" s="23"/>
    </row>
    <row r="685" spans="1:32" ht="15.75" customHeight="1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  <c r="AA685" s="23"/>
      <c r="AB685" s="23"/>
      <c r="AC685" s="23"/>
      <c r="AD685" s="23"/>
      <c r="AE685" s="23"/>
      <c r="AF685" s="23"/>
    </row>
    <row r="686" spans="1:32" ht="15.75" customHeight="1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  <c r="AA686" s="23"/>
      <c r="AB686" s="23"/>
      <c r="AC686" s="23"/>
      <c r="AD686" s="23"/>
      <c r="AE686" s="23"/>
      <c r="AF686" s="23"/>
    </row>
    <row r="687" spans="1:32" ht="15.75" customHeight="1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  <c r="AA687" s="23"/>
      <c r="AB687" s="23"/>
      <c r="AC687" s="23"/>
      <c r="AD687" s="23"/>
      <c r="AE687" s="23"/>
      <c r="AF687" s="23"/>
    </row>
    <row r="688" spans="1:32" ht="15.75" customHeight="1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  <c r="AA688" s="23"/>
      <c r="AB688" s="23"/>
      <c r="AC688" s="23"/>
      <c r="AD688" s="23"/>
      <c r="AE688" s="23"/>
      <c r="AF688" s="23"/>
    </row>
    <row r="689" spans="1:32" ht="15.75" customHeight="1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  <c r="AA689" s="23"/>
      <c r="AB689" s="23"/>
      <c r="AC689" s="23"/>
      <c r="AD689" s="23"/>
      <c r="AE689" s="23"/>
      <c r="AF689" s="23"/>
    </row>
    <row r="690" spans="1:32" ht="15.75" customHeight="1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  <c r="AA690" s="23"/>
      <c r="AB690" s="23"/>
      <c r="AC690" s="23"/>
      <c r="AD690" s="23"/>
      <c r="AE690" s="23"/>
      <c r="AF690" s="23"/>
    </row>
    <row r="691" spans="1:32" ht="15.75" customHeight="1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  <c r="AA691" s="23"/>
      <c r="AB691" s="23"/>
      <c r="AC691" s="23"/>
      <c r="AD691" s="23"/>
      <c r="AE691" s="23"/>
      <c r="AF691" s="23"/>
    </row>
    <row r="692" spans="1:32" ht="15.75" customHeight="1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  <c r="AA692" s="23"/>
      <c r="AB692" s="23"/>
      <c r="AC692" s="23"/>
      <c r="AD692" s="23"/>
      <c r="AE692" s="23"/>
      <c r="AF692" s="23"/>
    </row>
    <row r="693" spans="1:32" ht="15.75" customHeight="1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  <c r="AA693" s="23"/>
      <c r="AB693" s="23"/>
      <c r="AC693" s="23"/>
      <c r="AD693" s="23"/>
      <c r="AE693" s="23"/>
      <c r="AF693" s="23"/>
    </row>
    <row r="694" spans="1:32" ht="15.75" customHeight="1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  <c r="AA694" s="23"/>
      <c r="AB694" s="23"/>
      <c r="AC694" s="23"/>
      <c r="AD694" s="23"/>
      <c r="AE694" s="23"/>
      <c r="AF694" s="23"/>
    </row>
    <row r="695" spans="1:32" ht="15.75" customHeight="1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  <c r="AA695" s="23"/>
      <c r="AB695" s="23"/>
      <c r="AC695" s="23"/>
      <c r="AD695" s="23"/>
      <c r="AE695" s="23"/>
      <c r="AF695" s="23"/>
    </row>
    <row r="696" spans="1:32" ht="15.75" customHeight="1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  <c r="AA696" s="23"/>
      <c r="AB696" s="23"/>
      <c r="AC696" s="23"/>
      <c r="AD696" s="23"/>
      <c r="AE696" s="23"/>
      <c r="AF696" s="23"/>
    </row>
    <row r="697" spans="1:32" ht="15.75" customHeight="1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  <c r="AA697" s="23"/>
      <c r="AB697" s="23"/>
      <c r="AC697" s="23"/>
      <c r="AD697" s="23"/>
      <c r="AE697" s="23"/>
      <c r="AF697" s="23"/>
    </row>
    <row r="698" spans="1:32" ht="15.75" customHeight="1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  <c r="AA698" s="23"/>
      <c r="AB698" s="23"/>
      <c r="AC698" s="23"/>
      <c r="AD698" s="23"/>
      <c r="AE698" s="23"/>
      <c r="AF698" s="23"/>
    </row>
    <row r="699" spans="1:32" ht="15.75" customHeight="1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  <c r="AA699" s="23"/>
      <c r="AB699" s="23"/>
      <c r="AC699" s="23"/>
      <c r="AD699" s="23"/>
      <c r="AE699" s="23"/>
      <c r="AF699" s="23"/>
    </row>
    <row r="700" spans="1:32" ht="15.75" customHeight="1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  <c r="AA700" s="23"/>
      <c r="AB700" s="23"/>
      <c r="AC700" s="23"/>
      <c r="AD700" s="23"/>
      <c r="AE700" s="23"/>
      <c r="AF700" s="23"/>
    </row>
    <row r="701" spans="1:32" ht="15.75" customHeight="1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  <c r="AA701" s="23"/>
      <c r="AB701" s="23"/>
      <c r="AC701" s="23"/>
      <c r="AD701" s="23"/>
      <c r="AE701" s="23"/>
      <c r="AF701" s="23"/>
    </row>
    <row r="702" spans="1:32" ht="15.75" customHeight="1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  <c r="AA702" s="23"/>
      <c r="AB702" s="23"/>
      <c r="AC702" s="23"/>
      <c r="AD702" s="23"/>
      <c r="AE702" s="23"/>
      <c r="AF702" s="23"/>
    </row>
    <row r="703" spans="1:32" ht="15.75" customHeight="1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  <c r="AA703" s="23"/>
      <c r="AB703" s="23"/>
      <c r="AC703" s="23"/>
      <c r="AD703" s="23"/>
      <c r="AE703" s="23"/>
      <c r="AF703" s="23"/>
    </row>
    <row r="704" spans="1:32" ht="15.75" customHeight="1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  <c r="AA704" s="23"/>
      <c r="AB704" s="23"/>
      <c r="AC704" s="23"/>
      <c r="AD704" s="23"/>
      <c r="AE704" s="23"/>
      <c r="AF704" s="23"/>
    </row>
    <row r="705" spans="1:32" ht="15.75" customHeight="1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  <c r="AA705" s="23"/>
      <c r="AB705" s="23"/>
      <c r="AC705" s="23"/>
      <c r="AD705" s="23"/>
      <c r="AE705" s="23"/>
      <c r="AF705" s="23"/>
    </row>
    <row r="706" spans="1:32" ht="15.75" customHeight="1">
      <c r="A706" s="23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  <c r="AA706" s="23"/>
      <c r="AB706" s="23"/>
      <c r="AC706" s="23"/>
      <c r="AD706" s="23"/>
      <c r="AE706" s="23"/>
      <c r="AF706" s="23"/>
    </row>
    <row r="707" spans="1:32" ht="15.75" customHeight="1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  <c r="AA707" s="23"/>
      <c r="AB707" s="23"/>
      <c r="AC707" s="23"/>
      <c r="AD707" s="23"/>
      <c r="AE707" s="23"/>
      <c r="AF707" s="23"/>
    </row>
    <row r="708" spans="1:32" ht="15.75" customHeight="1">
      <c r="A708" s="23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  <c r="AA708" s="23"/>
      <c r="AB708" s="23"/>
      <c r="AC708" s="23"/>
      <c r="AD708" s="23"/>
      <c r="AE708" s="23"/>
      <c r="AF708" s="23"/>
    </row>
    <row r="709" spans="1:32" ht="15.75" customHeight="1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  <c r="AA709" s="23"/>
      <c r="AB709" s="23"/>
      <c r="AC709" s="23"/>
      <c r="AD709" s="23"/>
      <c r="AE709" s="23"/>
      <c r="AF709" s="23"/>
    </row>
    <row r="710" spans="1:32" ht="15.75" customHeight="1">
      <c r="A710" s="23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  <c r="AA710" s="23"/>
      <c r="AB710" s="23"/>
      <c r="AC710" s="23"/>
      <c r="AD710" s="23"/>
      <c r="AE710" s="23"/>
      <c r="AF710" s="23"/>
    </row>
    <row r="711" spans="1:32" ht="15.75" customHeight="1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  <c r="AA711" s="23"/>
      <c r="AB711" s="23"/>
      <c r="AC711" s="23"/>
      <c r="AD711" s="23"/>
      <c r="AE711" s="23"/>
      <c r="AF711" s="23"/>
    </row>
    <row r="712" spans="1:32" ht="15.75" customHeight="1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  <c r="AA712" s="23"/>
      <c r="AB712" s="23"/>
      <c r="AC712" s="23"/>
      <c r="AD712" s="23"/>
      <c r="AE712" s="23"/>
      <c r="AF712" s="23"/>
    </row>
    <row r="713" spans="1:32" ht="15.75" customHeight="1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  <c r="AA713" s="23"/>
      <c r="AB713" s="23"/>
      <c r="AC713" s="23"/>
      <c r="AD713" s="23"/>
      <c r="AE713" s="23"/>
      <c r="AF713" s="23"/>
    </row>
    <row r="714" spans="1:32" ht="15.75" customHeight="1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  <c r="AA714" s="23"/>
      <c r="AB714" s="23"/>
      <c r="AC714" s="23"/>
      <c r="AD714" s="23"/>
      <c r="AE714" s="23"/>
      <c r="AF714" s="23"/>
    </row>
    <row r="715" spans="1:32" ht="15.75" customHeight="1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  <c r="AA715" s="23"/>
      <c r="AB715" s="23"/>
      <c r="AC715" s="23"/>
      <c r="AD715" s="23"/>
      <c r="AE715" s="23"/>
      <c r="AF715" s="23"/>
    </row>
    <row r="716" spans="1:32" ht="15.75" customHeight="1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  <c r="AA716" s="23"/>
      <c r="AB716" s="23"/>
      <c r="AC716" s="23"/>
      <c r="AD716" s="23"/>
      <c r="AE716" s="23"/>
      <c r="AF716" s="23"/>
    </row>
    <row r="717" spans="1:32" ht="15.75" customHeight="1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  <c r="AA717" s="23"/>
      <c r="AB717" s="23"/>
      <c r="AC717" s="23"/>
      <c r="AD717" s="23"/>
      <c r="AE717" s="23"/>
      <c r="AF717" s="23"/>
    </row>
    <row r="718" spans="1:32" ht="15.75" customHeight="1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  <c r="AA718" s="23"/>
      <c r="AB718" s="23"/>
      <c r="AC718" s="23"/>
      <c r="AD718" s="23"/>
      <c r="AE718" s="23"/>
      <c r="AF718" s="23"/>
    </row>
    <row r="719" spans="1:32" ht="15.75" customHeight="1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  <c r="AA719" s="23"/>
      <c r="AB719" s="23"/>
      <c r="AC719" s="23"/>
      <c r="AD719" s="23"/>
      <c r="AE719" s="23"/>
      <c r="AF719" s="23"/>
    </row>
    <row r="720" spans="1:32" ht="15.75" customHeight="1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  <c r="AA720" s="23"/>
      <c r="AB720" s="23"/>
      <c r="AC720" s="23"/>
      <c r="AD720" s="23"/>
      <c r="AE720" s="23"/>
      <c r="AF720" s="23"/>
    </row>
    <row r="721" spans="1:32" ht="15.75" customHeight="1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  <c r="AA721" s="23"/>
      <c r="AB721" s="23"/>
      <c r="AC721" s="23"/>
      <c r="AD721" s="23"/>
      <c r="AE721" s="23"/>
      <c r="AF721" s="23"/>
    </row>
    <row r="722" spans="1:32" ht="15.75" customHeight="1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  <c r="AA722" s="23"/>
      <c r="AB722" s="23"/>
      <c r="AC722" s="23"/>
      <c r="AD722" s="23"/>
      <c r="AE722" s="23"/>
      <c r="AF722" s="23"/>
    </row>
    <row r="723" spans="1:32" ht="15.75" customHeight="1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  <c r="AA723" s="23"/>
      <c r="AB723" s="23"/>
      <c r="AC723" s="23"/>
      <c r="AD723" s="23"/>
      <c r="AE723" s="23"/>
      <c r="AF723" s="23"/>
    </row>
    <row r="724" spans="1:32" ht="15.75" customHeight="1">
      <c r="A724" s="23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  <c r="AA724" s="23"/>
      <c r="AB724" s="23"/>
      <c r="AC724" s="23"/>
      <c r="AD724" s="23"/>
      <c r="AE724" s="23"/>
      <c r="AF724" s="23"/>
    </row>
    <row r="725" spans="1:32" ht="15.75" customHeight="1">
      <c r="A725" s="23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  <c r="AA725" s="23"/>
      <c r="AB725" s="23"/>
      <c r="AC725" s="23"/>
      <c r="AD725" s="23"/>
      <c r="AE725" s="23"/>
      <c r="AF725" s="23"/>
    </row>
    <row r="726" spans="1:32" ht="15.75" customHeight="1">
      <c r="A726" s="23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  <c r="AA726" s="23"/>
      <c r="AB726" s="23"/>
      <c r="AC726" s="23"/>
      <c r="AD726" s="23"/>
      <c r="AE726" s="23"/>
      <c r="AF726" s="23"/>
    </row>
    <row r="727" spans="1:32" ht="15.75" customHeight="1">
      <c r="A727" s="23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  <c r="AA727" s="23"/>
      <c r="AB727" s="23"/>
      <c r="AC727" s="23"/>
      <c r="AD727" s="23"/>
      <c r="AE727" s="23"/>
      <c r="AF727" s="23"/>
    </row>
    <row r="728" spans="1:32" ht="15.75" customHeight="1">
      <c r="A728" s="23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  <c r="AA728" s="23"/>
      <c r="AB728" s="23"/>
      <c r="AC728" s="23"/>
      <c r="AD728" s="23"/>
      <c r="AE728" s="23"/>
      <c r="AF728" s="23"/>
    </row>
    <row r="729" spans="1:32" ht="15.75" customHeight="1">
      <c r="A729" s="23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  <c r="AA729" s="23"/>
      <c r="AB729" s="23"/>
      <c r="AC729" s="23"/>
      <c r="AD729" s="23"/>
      <c r="AE729" s="23"/>
      <c r="AF729" s="23"/>
    </row>
    <row r="730" spans="1:32" ht="15.75" customHeight="1">
      <c r="A730" s="23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  <c r="AA730" s="23"/>
      <c r="AB730" s="23"/>
      <c r="AC730" s="23"/>
      <c r="AD730" s="23"/>
      <c r="AE730" s="23"/>
      <c r="AF730" s="23"/>
    </row>
    <row r="731" spans="1:32" ht="15.75" customHeight="1">
      <c r="A731" s="23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  <c r="AA731" s="23"/>
      <c r="AB731" s="23"/>
      <c r="AC731" s="23"/>
      <c r="AD731" s="23"/>
      <c r="AE731" s="23"/>
      <c r="AF731" s="23"/>
    </row>
    <row r="732" spans="1:32" ht="15.75" customHeight="1">
      <c r="A732" s="23"/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  <c r="AA732" s="23"/>
      <c r="AB732" s="23"/>
      <c r="AC732" s="23"/>
      <c r="AD732" s="23"/>
      <c r="AE732" s="23"/>
      <c r="AF732" s="23"/>
    </row>
    <row r="733" spans="1:32" ht="15.75" customHeight="1">
      <c r="A733" s="23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  <c r="AA733" s="23"/>
      <c r="AB733" s="23"/>
      <c r="AC733" s="23"/>
      <c r="AD733" s="23"/>
      <c r="AE733" s="23"/>
      <c r="AF733" s="23"/>
    </row>
    <row r="734" spans="1:32" ht="15.75" customHeight="1">
      <c r="A734" s="23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  <c r="AA734" s="23"/>
      <c r="AB734" s="23"/>
      <c r="AC734" s="23"/>
      <c r="AD734" s="23"/>
      <c r="AE734" s="23"/>
      <c r="AF734" s="23"/>
    </row>
    <row r="735" spans="1:32" ht="15.75" customHeight="1">
      <c r="A735" s="23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  <c r="AA735" s="23"/>
      <c r="AB735" s="23"/>
      <c r="AC735" s="23"/>
      <c r="AD735" s="23"/>
      <c r="AE735" s="23"/>
      <c r="AF735" s="23"/>
    </row>
    <row r="736" spans="1:32" ht="15.75" customHeight="1">
      <c r="A736" s="23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  <c r="AA736" s="23"/>
      <c r="AB736" s="23"/>
      <c r="AC736" s="23"/>
      <c r="AD736" s="23"/>
      <c r="AE736" s="23"/>
      <c r="AF736" s="23"/>
    </row>
    <row r="737" spans="1:32" ht="15.75" customHeight="1">
      <c r="A737" s="23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  <c r="AA737" s="23"/>
      <c r="AB737" s="23"/>
      <c r="AC737" s="23"/>
      <c r="AD737" s="23"/>
      <c r="AE737" s="23"/>
      <c r="AF737" s="23"/>
    </row>
    <row r="738" spans="1:32" ht="15.75" customHeight="1">
      <c r="A738" s="23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  <c r="AA738" s="23"/>
      <c r="AB738" s="23"/>
      <c r="AC738" s="23"/>
      <c r="AD738" s="23"/>
      <c r="AE738" s="23"/>
      <c r="AF738" s="23"/>
    </row>
    <row r="739" spans="1:32" ht="15.75" customHeight="1">
      <c r="A739" s="23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  <c r="AA739" s="23"/>
      <c r="AB739" s="23"/>
      <c r="AC739" s="23"/>
      <c r="AD739" s="23"/>
      <c r="AE739" s="23"/>
      <c r="AF739" s="23"/>
    </row>
    <row r="740" spans="1:32" ht="15.75" customHeight="1">
      <c r="A740" s="23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  <c r="AA740" s="23"/>
      <c r="AB740" s="23"/>
      <c r="AC740" s="23"/>
      <c r="AD740" s="23"/>
      <c r="AE740" s="23"/>
      <c r="AF740" s="23"/>
    </row>
    <row r="741" spans="1:32" ht="15.75" customHeight="1">
      <c r="A741" s="23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  <c r="AA741" s="23"/>
      <c r="AB741" s="23"/>
      <c r="AC741" s="23"/>
      <c r="AD741" s="23"/>
      <c r="AE741" s="23"/>
      <c r="AF741" s="23"/>
    </row>
    <row r="742" spans="1:32" ht="15.75" customHeight="1">
      <c r="A742" s="23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  <c r="AA742" s="23"/>
      <c r="AB742" s="23"/>
      <c r="AC742" s="23"/>
      <c r="AD742" s="23"/>
      <c r="AE742" s="23"/>
      <c r="AF742" s="23"/>
    </row>
    <row r="743" spans="1:32" ht="15.75" customHeight="1">
      <c r="A743" s="23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  <c r="AA743" s="23"/>
      <c r="AB743" s="23"/>
      <c r="AC743" s="23"/>
      <c r="AD743" s="23"/>
      <c r="AE743" s="23"/>
      <c r="AF743" s="23"/>
    </row>
    <row r="744" spans="1:32" ht="15.75" customHeight="1">
      <c r="A744" s="23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  <c r="AA744" s="23"/>
      <c r="AB744" s="23"/>
      <c r="AC744" s="23"/>
      <c r="AD744" s="23"/>
      <c r="AE744" s="23"/>
      <c r="AF744" s="23"/>
    </row>
    <row r="745" spans="1:32" ht="15.75" customHeight="1">
      <c r="A745" s="23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  <c r="AA745" s="23"/>
      <c r="AB745" s="23"/>
      <c r="AC745" s="23"/>
      <c r="AD745" s="23"/>
      <c r="AE745" s="23"/>
      <c r="AF745" s="23"/>
    </row>
    <row r="746" spans="1:32" ht="15.75" customHeight="1">
      <c r="A746" s="23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  <c r="AA746" s="23"/>
      <c r="AB746" s="23"/>
      <c r="AC746" s="23"/>
      <c r="AD746" s="23"/>
      <c r="AE746" s="23"/>
      <c r="AF746" s="23"/>
    </row>
    <row r="747" spans="1:32" ht="15.75" customHeight="1">
      <c r="A747" s="23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  <c r="AA747" s="23"/>
      <c r="AB747" s="23"/>
      <c r="AC747" s="23"/>
      <c r="AD747" s="23"/>
      <c r="AE747" s="23"/>
      <c r="AF747" s="23"/>
    </row>
    <row r="748" spans="1:32" ht="15.75" customHeight="1">
      <c r="A748" s="23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  <c r="AA748" s="23"/>
      <c r="AB748" s="23"/>
      <c r="AC748" s="23"/>
      <c r="AD748" s="23"/>
      <c r="AE748" s="23"/>
      <c r="AF748" s="23"/>
    </row>
    <row r="749" spans="1:32" ht="15.75" customHeight="1">
      <c r="A749" s="23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  <c r="AA749" s="23"/>
      <c r="AB749" s="23"/>
      <c r="AC749" s="23"/>
      <c r="AD749" s="23"/>
      <c r="AE749" s="23"/>
      <c r="AF749" s="23"/>
    </row>
    <row r="750" spans="1:32" ht="15.75" customHeight="1">
      <c r="A750" s="23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  <c r="AA750" s="23"/>
      <c r="AB750" s="23"/>
      <c r="AC750" s="23"/>
      <c r="AD750" s="23"/>
      <c r="AE750" s="23"/>
      <c r="AF750" s="23"/>
    </row>
    <row r="751" spans="1:32" ht="15.75" customHeight="1">
      <c r="A751" s="23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  <c r="AA751" s="23"/>
      <c r="AB751" s="23"/>
      <c r="AC751" s="23"/>
      <c r="AD751" s="23"/>
      <c r="AE751" s="23"/>
      <c r="AF751" s="23"/>
    </row>
    <row r="752" spans="1:32" ht="15.75" customHeight="1">
      <c r="A752" s="23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  <c r="AA752" s="23"/>
      <c r="AB752" s="23"/>
      <c r="AC752" s="23"/>
      <c r="AD752" s="23"/>
      <c r="AE752" s="23"/>
      <c r="AF752" s="23"/>
    </row>
    <row r="753" spans="1:32" ht="15.75" customHeight="1">
      <c r="A753" s="23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  <c r="AA753" s="23"/>
      <c r="AB753" s="23"/>
      <c r="AC753" s="23"/>
      <c r="AD753" s="23"/>
      <c r="AE753" s="23"/>
      <c r="AF753" s="23"/>
    </row>
    <row r="754" spans="1:32" ht="15.75" customHeight="1">
      <c r="A754" s="23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  <c r="AA754" s="23"/>
      <c r="AB754" s="23"/>
      <c r="AC754" s="23"/>
      <c r="AD754" s="23"/>
      <c r="AE754" s="23"/>
      <c r="AF754" s="23"/>
    </row>
    <row r="755" spans="1:32" ht="15.75" customHeight="1">
      <c r="A755" s="23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  <c r="AA755" s="23"/>
      <c r="AB755" s="23"/>
      <c r="AC755" s="23"/>
      <c r="AD755" s="23"/>
      <c r="AE755" s="23"/>
      <c r="AF755" s="23"/>
    </row>
    <row r="756" spans="1:32" ht="15.75" customHeight="1">
      <c r="A756" s="23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  <c r="AA756" s="23"/>
      <c r="AB756" s="23"/>
      <c r="AC756" s="23"/>
      <c r="AD756" s="23"/>
      <c r="AE756" s="23"/>
      <c r="AF756" s="23"/>
    </row>
    <row r="757" spans="1:32" ht="15.75" customHeight="1">
      <c r="A757" s="23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  <c r="AA757" s="23"/>
      <c r="AB757" s="23"/>
      <c r="AC757" s="23"/>
      <c r="AD757" s="23"/>
      <c r="AE757" s="23"/>
      <c r="AF757" s="23"/>
    </row>
    <row r="758" spans="1:32" ht="15.75" customHeight="1">
      <c r="A758" s="23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  <c r="AA758" s="23"/>
      <c r="AB758" s="23"/>
      <c r="AC758" s="23"/>
      <c r="AD758" s="23"/>
      <c r="AE758" s="23"/>
      <c r="AF758" s="23"/>
    </row>
    <row r="759" spans="1:32" ht="15.75" customHeight="1">
      <c r="A759" s="23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  <c r="AA759" s="23"/>
      <c r="AB759" s="23"/>
      <c r="AC759" s="23"/>
      <c r="AD759" s="23"/>
      <c r="AE759" s="23"/>
      <c r="AF759" s="23"/>
    </row>
    <row r="760" spans="1:32" ht="15.75" customHeight="1">
      <c r="A760" s="23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  <c r="AA760" s="23"/>
      <c r="AB760" s="23"/>
      <c r="AC760" s="23"/>
      <c r="AD760" s="23"/>
      <c r="AE760" s="23"/>
      <c r="AF760" s="23"/>
    </row>
    <row r="761" spans="1:32" ht="15.75" customHeight="1">
      <c r="A761" s="23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  <c r="AA761" s="23"/>
      <c r="AB761" s="23"/>
      <c r="AC761" s="23"/>
      <c r="AD761" s="23"/>
      <c r="AE761" s="23"/>
      <c r="AF761" s="23"/>
    </row>
    <row r="762" spans="1:32" ht="15.75" customHeight="1">
      <c r="A762" s="23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  <c r="AA762" s="23"/>
      <c r="AB762" s="23"/>
      <c r="AC762" s="23"/>
      <c r="AD762" s="23"/>
      <c r="AE762" s="23"/>
      <c r="AF762" s="23"/>
    </row>
    <row r="763" spans="1:32" ht="15.75" customHeight="1">
      <c r="A763" s="23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  <c r="AA763" s="23"/>
      <c r="AB763" s="23"/>
      <c r="AC763" s="23"/>
      <c r="AD763" s="23"/>
      <c r="AE763" s="23"/>
      <c r="AF763" s="23"/>
    </row>
    <row r="764" spans="1:32" ht="15.75" customHeight="1">
      <c r="A764" s="23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  <c r="AA764" s="23"/>
      <c r="AB764" s="23"/>
      <c r="AC764" s="23"/>
      <c r="AD764" s="23"/>
      <c r="AE764" s="23"/>
      <c r="AF764" s="23"/>
    </row>
    <row r="765" spans="1:32" ht="15.75" customHeight="1">
      <c r="A765" s="23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  <c r="AA765" s="23"/>
      <c r="AB765" s="23"/>
      <c r="AC765" s="23"/>
      <c r="AD765" s="23"/>
      <c r="AE765" s="23"/>
      <c r="AF765" s="23"/>
    </row>
    <row r="766" spans="1:32" ht="15.75" customHeight="1">
      <c r="A766" s="23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  <c r="AA766" s="23"/>
      <c r="AB766" s="23"/>
      <c r="AC766" s="23"/>
      <c r="AD766" s="23"/>
      <c r="AE766" s="23"/>
      <c r="AF766" s="23"/>
    </row>
    <row r="767" spans="1:32" ht="15.75" customHeight="1">
      <c r="A767" s="23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  <c r="AA767" s="23"/>
      <c r="AB767" s="23"/>
      <c r="AC767" s="23"/>
      <c r="AD767" s="23"/>
      <c r="AE767" s="23"/>
      <c r="AF767" s="23"/>
    </row>
    <row r="768" spans="1:32" ht="15.75" customHeight="1">
      <c r="A768" s="23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  <c r="AA768" s="23"/>
      <c r="AB768" s="23"/>
      <c r="AC768" s="23"/>
      <c r="AD768" s="23"/>
      <c r="AE768" s="23"/>
      <c r="AF768" s="23"/>
    </row>
    <row r="769" spans="1:32" ht="15.75" customHeight="1">
      <c r="A769" s="23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  <c r="AA769" s="23"/>
      <c r="AB769" s="23"/>
      <c r="AC769" s="23"/>
      <c r="AD769" s="23"/>
      <c r="AE769" s="23"/>
      <c r="AF769" s="23"/>
    </row>
    <row r="770" spans="1:32" ht="15.75" customHeight="1">
      <c r="A770" s="23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  <c r="AA770" s="23"/>
      <c r="AB770" s="23"/>
      <c r="AC770" s="23"/>
      <c r="AD770" s="23"/>
      <c r="AE770" s="23"/>
      <c r="AF770" s="23"/>
    </row>
    <row r="771" spans="1:32" ht="15.75" customHeight="1">
      <c r="A771" s="23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  <c r="AA771" s="23"/>
      <c r="AB771" s="23"/>
      <c r="AC771" s="23"/>
      <c r="AD771" s="23"/>
      <c r="AE771" s="23"/>
      <c r="AF771" s="23"/>
    </row>
    <row r="772" spans="1:32" ht="15.75" customHeight="1">
      <c r="A772" s="23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  <c r="AA772" s="23"/>
      <c r="AB772" s="23"/>
      <c r="AC772" s="23"/>
      <c r="AD772" s="23"/>
      <c r="AE772" s="23"/>
      <c r="AF772" s="23"/>
    </row>
    <row r="773" spans="1:32" ht="15.75" customHeight="1">
      <c r="A773" s="23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  <c r="AA773" s="23"/>
      <c r="AB773" s="23"/>
      <c r="AC773" s="23"/>
      <c r="AD773" s="23"/>
      <c r="AE773" s="23"/>
      <c r="AF773" s="23"/>
    </row>
    <row r="774" spans="1:32" ht="15.75" customHeight="1">
      <c r="A774" s="23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  <c r="AA774" s="23"/>
      <c r="AB774" s="23"/>
      <c r="AC774" s="23"/>
      <c r="AD774" s="23"/>
      <c r="AE774" s="23"/>
      <c r="AF774" s="23"/>
    </row>
    <row r="775" spans="1:32" ht="15.75" customHeight="1">
      <c r="A775" s="23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  <c r="AA775" s="23"/>
      <c r="AB775" s="23"/>
      <c r="AC775" s="23"/>
      <c r="AD775" s="23"/>
      <c r="AE775" s="23"/>
      <c r="AF775" s="23"/>
    </row>
    <row r="776" spans="1:32" ht="15.75" customHeight="1">
      <c r="A776" s="23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  <c r="AA776" s="23"/>
      <c r="AB776" s="23"/>
      <c r="AC776" s="23"/>
      <c r="AD776" s="23"/>
      <c r="AE776" s="23"/>
      <c r="AF776" s="23"/>
    </row>
    <row r="777" spans="1:32" ht="15.75" customHeight="1">
      <c r="A777" s="23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  <c r="AA777" s="23"/>
      <c r="AB777" s="23"/>
      <c r="AC777" s="23"/>
      <c r="AD777" s="23"/>
      <c r="AE777" s="23"/>
      <c r="AF777" s="23"/>
    </row>
    <row r="778" spans="1:32" ht="15.75" customHeight="1">
      <c r="A778" s="23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  <c r="AA778" s="23"/>
      <c r="AB778" s="23"/>
      <c r="AC778" s="23"/>
      <c r="AD778" s="23"/>
      <c r="AE778" s="23"/>
      <c r="AF778" s="23"/>
    </row>
    <row r="779" spans="1:32" ht="15.75" customHeight="1">
      <c r="A779" s="23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  <c r="AA779" s="23"/>
      <c r="AB779" s="23"/>
      <c r="AC779" s="23"/>
      <c r="AD779" s="23"/>
      <c r="AE779" s="23"/>
      <c r="AF779" s="23"/>
    </row>
    <row r="780" spans="1:32" ht="15.75" customHeight="1">
      <c r="A780" s="23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  <c r="AA780" s="23"/>
      <c r="AB780" s="23"/>
      <c r="AC780" s="23"/>
      <c r="AD780" s="23"/>
      <c r="AE780" s="23"/>
      <c r="AF780" s="23"/>
    </row>
    <row r="781" spans="1:32" ht="15.75" customHeight="1">
      <c r="A781" s="23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  <c r="AA781" s="23"/>
      <c r="AB781" s="23"/>
      <c r="AC781" s="23"/>
      <c r="AD781" s="23"/>
      <c r="AE781" s="23"/>
      <c r="AF781" s="23"/>
    </row>
    <row r="782" spans="1:32" ht="15.75" customHeight="1">
      <c r="A782" s="23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  <c r="AA782" s="23"/>
      <c r="AB782" s="23"/>
      <c r="AC782" s="23"/>
      <c r="AD782" s="23"/>
      <c r="AE782" s="23"/>
      <c r="AF782" s="23"/>
    </row>
    <row r="783" spans="1:32" ht="15.75" customHeight="1">
      <c r="A783" s="23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  <c r="AA783" s="23"/>
      <c r="AB783" s="23"/>
      <c r="AC783" s="23"/>
      <c r="AD783" s="23"/>
      <c r="AE783" s="23"/>
      <c r="AF783" s="23"/>
    </row>
    <row r="784" spans="1:32" ht="15.75" customHeight="1">
      <c r="A784" s="23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  <c r="AA784" s="23"/>
      <c r="AB784" s="23"/>
      <c r="AC784" s="23"/>
      <c r="AD784" s="23"/>
      <c r="AE784" s="23"/>
      <c r="AF784" s="23"/>
    </row>
    <row r="785" spans="1:32" ht="15.75" customHeight="1">
      <c r="A785" s="23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  <c r="AA785" s="23"/>
      <c r="AB785" s="23"/>
      <c r="AC785" s="23"/>
      <c r="AD785" s="23"/>
      <c r="AE785" s="23"/>
      <c r="AF785" s="23"/>
    </row>
    <row r="786" spans="1:32" ht="15.75" customHeight="1">
      <c r="A786" s="23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  <c r="AA786" s="23"/>
      <c r="AB786" s="23"/>
      <c r="AC786" s="23"/>
      <c r="AD786" s="23"/>
      <c r="AE786" s="23"/>
      <c r="AF786" s="23"/>
    </row>
    <row r="787" spans="1:32" ht="15.75" customHeight="1">
      <c r="A787" s="23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  <c r="AA787" s="23"/>
      <c r="AB787" s="23"/>
      <c r="AC787" s="23"/>
      <c r="AD787" s="23"/>
      <c r="AE787" s="23"/>
      <c r="AF787" s="23"/>
    </row>
    <row r="788" spans="1:32" ht="15.75" customHeight="1">
      <c r="A788" s="23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  <c r="AA788" s="23"/>
      <c r="AB788" s="23"/>
      <c r="AC788" s="23"/>
      <c r="AD788" s="23"/>
      <c r="AE788" s="23"/>
      <c r="AF788" s="23"/>
    </row>
    <row r="789" spans="1:32" ht="15.75" customHeight="1">
      <c r="A789" s="23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  <c r="AA789" s="23"/>
      <c r="AB789" s="23"/>
      <c r="AC789" s="23"/>
      <c r="AD789" s="23"/>
      <c r="AE789" s="23"/>
      <c r="AF789" s="23"/>
    </row>
    <row r="790" spans="1:32" ht="15.75" customHeight="1">
      <c r="A790" s="23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  <c r="AA790" s="23"/>
      <c r="AB790" s="23"/>
      <c r="AC790" s="23"/>
      <c r="AD790" s="23"/>
      <c r="AE790" s="23"/>
      <c r="AF790" s="23"/>
    </row>
    <row r="791" spans="1:32" ht="15.75" customHeight="1">
      <c r="A791" s="23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  <c r="AA791" s="23"/>
      <c r="AB791" s="23"/>
      <c r="AC791" s="23"/>
      <c r="AD791" s="23"/>
      <c r="AE791" s="23"/>
      <c r="AF791" s="23"/>
    </row>
    <row r="792" spans="1:32" ht="15.75" customHeight="1">
      <c r="A792" s="23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  <c r="AA792" s="23"/>
      <c r="AB792" s="23"/>
      <c r="AC792" s="23"/>
      <c r="AD792" s="23"/>
      <c r="AE792" s="23"/>
      <c r="AF792" s="23"/>
    </row>
    <row r="793" spans="1:32" ht="15.75" customHeight="1">
      <c r="A793" s="23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  <c r="AA793" s="23"/>
      <c r="AB793" s="23"/>
      <c r="AC793" s="23"/>
      <c r="AD793" s="23"/>
      <c r="AE793" s="23"/>
      <c r="AF793" s="23"/>
    </row>
    <row r="794" spans="1:32" ht="15.75" customHeight="1">
      <c r="A794" s="23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  <c r="AA794" s="23"/>
      <c r="AB794" s="23"/>
      <c r="AC794" s="23"/>
      <c r="AD794" s="23"/>
      <c r="AE794" s="23"/>
      <c r="AF794" s="23"/>
    </row>
    <row r="795" spans="1:32" ht="15.75" customHeight="1">
      <c r="A795" s="23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  <c r="AA795" s="23"/>
      <c r="AB795" s="23"/>
      <c r="AC795" s="23"/>
      <c r="AD795" s="23"/>
      <c r="AE795" s="23"/>
      <c r="AF795" s="23"/>
    </row>
    <row r="796" spans="1:32" ht="15.75" customHeight="1">
      <c r="A796" s="23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  <c r="AA796" s="23"/>
      <c r="AB796" s="23"/>
      <c r="AC796" s="23"/>
      <c r="AD796" s="23"/>
      <c r="AE796" s="23"/>
      <c r="AF796" s="23"/>
    </row>
    <row r="797" spans="1:32" ht="15.75" customHeight="1">
      <c r="A797" s="23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  <c r="AA797" s="23"/>
      <c r="AB797" s="23"/>
      <c r="AC797" s="23"/>
      <c r="AD797" s="23"/>
      <c r="AE797" s="23"/>
      <c r="AF797" s="23"/>
    </row>
    <row r="798" spans="1:32" ht="15.75" customHeight="1">
      <c r="A798" s="23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  <c r="AA798" s="23"/>
      <c r="AB798" s="23"/>
      <c r="AC798" s="23"/>
      <c r="AD798" s="23"/>
      <c r="AE798" s="23"/>
      <c r="AF798" s="23"/>
    </row>
    <row r="799" spans="1:32" ht="15.75" customHeight="1">
      <c r="A799" s="23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  <c r="AA799" s="23"/>
      <c r="AB799" s="23"/>
      <c r="AC799" s="23"/>
      <c r="AD799" s="23"/>
      <c r="AE799" s="23"/>
      <c r="AF799" s="23"/>
    </row>
    <row r="800" spans="1:32" ht="15.75" customHeight="1">
      <c r="A800" s="23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  <c r="AA800" s="23"/>
      <c r="AB800" s="23"/>
      <c r="AC800" s="23"/>
      <c r="AD800" s="23"/>
      <c r="AE800" s="23"/>
      <c r="AF800" s="23"/>
    </row>
    <row r="801" spans="1:32" ht="15.75" customHeight="1">
      <c r="A801" s="23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  <c r="AA801" s="23"/>
      <c r="AB801" s="23"/>
      <c r="AC801" s="23"/>
      <c r="AD801" s="23"/>
      <c r="AE801" s="23"/>
      <c r="AF801" s="23"/>
    </row>
    <row r="802" spans="1:32" ht="15.75" customHeight="1">
      <c r="A802" s="23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  <c r="AA802" s="23"/>
      <c r="AB802" s="23"/>
      <c r="AC802" s="23"/>
      <c r="AD802" s="23"/>
      <c r="AE802" s="23"/>
      <c r="AF802" s="23"/>
    </row>
    <row r="803" spans="1:32" ht="15.75" customHeight="1">
      <c r="A803" s="23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  <c r="AA803" s="23"/>
      <c r="AB803" s="23"/>
      <c r="AC803" s="23"/>
      <c r="AD803" s="23"/>
      <c r="AE803" s="23"/>
      <c r="AF803" s="23"/>
    </row>
    <row r="804" spans="1:32" ht="15.75" customHeight="1">
      <c r="A804" s="23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  <c r="AA804" s="23"/>
      <c r="AB804" s="23"/>
      <c r="AC804" s="23"/>
      <c r="AD804" s="23"/>
      <c r="AE804" s="23"/>
      <c r="AF804" s="23"/>
    </row>
    <row r="805" spans="1:32" ht="15.75" customHeight="1">
      <c r="A805" s="23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  <c r="AA805" s="23"/>
      <c r="AB805" s="23"/>
      <c r="AC805" s="23"/>
      <c r="AD805" s="23"/>
      <c r="AE805" s="23"/>
      <c r="AF805" s="23"/>
    </row>
    <row r="806" spans="1:32" ht="15.75" customHeight="1">
      <c r="A806" s="23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  <c r="AA806" s="23"/>
      <c r="AB806" s="23"/>
      <c r="AC806" s="23"/>
      <c r="AD806" s="23"/>
      <c r="AE806" s="23"/>
      <c r="AF806" s="23"/>
    </row>
    <row r="807" spans="1:32" ht="15.75" customHeight="1">
      <c r="A807" s="23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  <c r="AA807" s="23"/>
      <c r="AB807" s="23"/>
      <c r="AC807" s="23"/>
      <c r="AD807" s="23"/>
      <c r="AE807" s="23"/>
      <c r="AF807" s="23"/>
    </row>
    <row r="808" spans="1:32" ht="15.75" customHeight="1">
      <c r="A808" s="23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  <c r="AA808" s="23"/>
      <c r="AB808" s="23"/>
      <c r="AC808" s="23"/>
      <c r="AD808" s="23"/>
      <c r="AE808" s="23"/>
      <c r="AF808" s="23"/>
    </row>
    <row r="809" spans="1:32" ht="15.75" customHeight="1">
      <c r="A809" s="23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  <c r="AA809" s="23"/>
      <c r="AB809" s="23"/>
      <c r="AC809" s="23"/>
      <c r="AD809" s="23"/>
      <c r="AE809" s="23"/>
      <c r="AF809" s="23"/>
    </row>
    <row r="810" spans="1:32" ht="15.75" customHeight="1">
      <c r="A810" s="23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  <c r="AA810" s="23"/>
      <c r="AB810" s="23"/>
      <c r="AC810" s="23"/>
      <c r="AD810" s="23"/>
      <c r="AE810" s="23"/>
      <c r="AF810" s="23"/>
    </row>
    <row r="811" spans="1:32" ht="15.75" customHeight="1">
      <c r="A811" s="23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  <c r="AA811" s="23"/>
      <c r="AB811" s="23"/>
      <c r="AC811" s="23"/>
      <c r="AD811" s="23"/>
      <c r="AE811" s="23"/>
      <c r="AF811" s="23"/>
    </row>
    <row r="812" spans="1:32" ht="15.75" customHeight="1">
      <c r="A812" s="23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  <c r="AA812" s="23"/>
      <c r="AB812" s="23"/>
      <c r="AC812" s="23"/>
      <c r="AD812" s="23"/>
      <c r="AE812" s="23"/>
      <c r="AF812" s="23"/>
    </row>
    <row r="813" spans="1:32" ht="15.75" customHeight="1">
      <c r="A813" s="23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  <c r="AA813" s="23"/>
      <c r="AB813" s="23"/>
      <c r="AC813" s="23"/>
      <c r="AD813" s="23"/>
      <c r="AE813" s="23"/>
      <c r="AF813" s="23"/>
    </row>
    <row r="814" spans="1:32" ht="15.75" customHeight="1">
      <c r="A814" s="23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  <c r="AA814" s="23"/>
      <c r="AB814" s="23"/>
      <c r="AC814" s="23"/>
      <c r="AD814" s="23"/>
      <c r="AE814" s="23"/>
      <c r="AF814" s="23"/>
    </row>
    <row r="815" spans="1:32" ht="15.75" customHeight="1">
      <c r="A815" s="23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  <c r="AA815" s="23"/>
      <c r="AB815" s="23"/>
      <c r="AC815" s="23"/>
      <c r="AD815" s="23"/>
      <c r="AE815" s="23"/>
      <c r="AF815" s="23"/>
    </row>
    <row r="816" spans="1:32" ht="15.75" customHeight="1">
      <c r="A816" s="23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  <c r="AA816" s="23"/>
      <c r="AB816" s="23"/>
      <c r="AC816" s="23"/>
      <c r="AD816" s="23"/>
      <c r="AE816" s="23"/>
      <c r="AF816" s="23"/>
    </row>
    <row r="817" spans="1:32" ht="15.75" customHeight="1">
      <c r="A817" s="23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  <c r="AA817" s="23"/>
      <c r="AB817" s="23"/>
      <c r="AC817" s="23"/>
      <c r="AD817" s="23"/>
      <c r="AE817" s="23"/>
      <c r="AF817" s="23"/>
    </row>
    <row r="818" spans="1:32" ht="15.75" customHeight="1">
      <c r="A818" s="23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  <c r="AA818" s="23"/>
      <c r="AB818" s="23"/>
      <c r="AC818" s="23"/>
      <c r="AD818" s="23"/>
      <c r="AE818" s="23"/>
      <c r="AF818" s="23"/>
    </row>
    <row r="819" spans="1:32" ht="15.75" customHeight="1">
      <c r="A819" s="23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  <c r="AA819" s="23"/>
      <c r="AB819" s="23"/>
      <c r="AC819" s="23"/>
      <c r="AD819" s="23"/>
      <c r="AE819" s="23"/>
      <c r="AF819" s="23"/>
    </row>
    <row r="820" spans="1:32" ht="15.75" customHeight="1">
      <c r="A820" s="23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  <c r="AA820" s="23"/>
      <c r="AB820" s="23"/>
      <c r="AC820" s="23"/>
      <c r="AD820" s="23"/>
      <c r="AE820" s="23"/>
      <c r="AF820" s="23"/>
    </row>
    <row r="821" spans="1:32" ht="15.75" customHeight="1">
      <c r="A821" s="23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  <c r="AA821" s="23"/>
      <c r="AB821" s="23"/>
      <c r="AC821" s="23"/>
      <c r="AD821" s="23"/>
      <c r="AE821" s="23"/>
      <c r="AF821" s="23"/>
    </row>
    <row r="822" spans="1:32" ht="15.75" customHeight="1">
      <c r="A822" s="23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  <c r="AA822" s="23"/>
      <c r="AB822" s="23"/>
      <c r="AC822" s="23"/>
      <c r="AD822" s="23"/>
      <c r="AE822" s="23"/>
      <c r="AF822" s="23"/>
    </row>
    <row r="823" spans="1:32" ht="15.75" customHeight="1">
      <c r="A823" s="23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  <c r="AA823" s="23"/>
      <c r="AB823" s="23"/>
      <c r="AC823" s="23"/>
      <c r="AD823" s="23"/>
      <c r="AE823" s="23"/>
      <c r="AF823" s="23"/>
    </row>
    <row r="824" spans="1:32" ht="15.75" customHeight="1">
      <c r="A824" s="23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  <c r="AA824" s="23"/>
      <c r="AB824" s="23"/>
      <c r="AC824" s="23"/>
      <c r="AD824" s="23"/>
      <c r="AE824" s="23"/>
      <c r="AF824" s="23"/>
    </row>
    <row r="825" spans="1:32" ht="15.75" customHeight="1">
      <c r="A825" s="23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  <c r="AA825" s="23"/>
      <c r="AB825" s="23"/>
      <c r="AC825" s="23"/>
      <c r="AD825" s="23"/>
      <c r="AE825" s="23"/>
      <c r="AF825" s="23"/>
    </row>
    <row r="826" spans="1:32" ht="15.75" customHeight="1">
      <c r="A826" s="23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  <c r="AA826" s="23"/>
      <c r="AB826" s="23"/>
      <c r="AC826" s="23"/>
      <c r="AD826" s="23"/>
      <c r="AE826" s="23"/>
      <c r="AF826" s="23"/>
    </row>
    <row r="827" spans="1:32" ht="15.75" customHeight="1">
      <c r="A827" s="23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  <c r="AA827" s="23"/>
      <c r="AB827" s="23"/>
      <c r="AC827" s="23"/>
      <c r="AD827" s="23"/>
      <c r="AE827" s="23"/>
      <c r="AF827" s="23"/>
    </row>
    <row r="828" spans="1:32" ht="15.75" customHeight="1">
      <c r="A828" s="23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  <c r="AA828" s="23"/>
      <c r="AB828" s="23"/>
      <c r="AC828" s="23"/>
      <c r="AD828" s="23"/>
      <c r="AE828" s="23"/>
      <c r="AF828" s="23"/>
    </row>
    <row r="829" spans="1:32" ht="15.75" customHeight="1">
      <c r="A829" s="23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  <c r="AA829" s="23"/>
      <c r="AB829" s="23"/>
      <c r="AC829" s="23"/>
      <c r="AD829" s="23"/>
      <c r="AE829" s="23"/>
      <c r="AF829" s="23"/>
    </row>
    <row r="830" spans="1:32" ht="15.75" customHeight="1">
      <c r="A830" s="23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  <c r="AA830" s="23"/>
      <c r="AB830" s="23"/>
      <c r="AC830" s="23"/>
      <c r="AD830" s="23"/>
      <c r="AE830" s="23"/>
      <c r="AF830" s="23"/>
    </row>
    <row r="831" spans="1:32" ht="15.75" customHeight="1">
      <c r="A831" s="23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  <c r="AA831" s="23"/>
      <c r="AB831" s="23"/>
      <c r="AC831" s="23"/>
      <c r="AD831" s="23"/>
      <c r="AE831" s="23"/>
      <c r="AF831" s="23"/>
    </row>
    <row r="832" spans="1:32" ht="15.75" customHeight="1">
      <c r="A832" s="23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  <c r="AA832" s="23"/>
      <c r="AB832" s="23"/>
      <c r="AC832" s="23"/>
      <c r="AD832" s="23"/>
      <c r="AE832" s="23"/>
      <c r="AF832" s="23"/>
    </row>
    <row r="833" spans="1:32" ht="15.75" customHeight="1">
      <c r="A833" s="23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  <c r="AA833" s="23"/>
      <c r="AB833" s="23"/>
      <c r="AC833" s="23"/>
      <c r="AD833" s="23"/>
      <c r="AE833" s="23"/>
      <c r="AF833" s="23"/>
    </row>
    <row r="834" spans="1:32" ht="15.75" customHeight="1">
      <c r="A834" s="23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  <c r="AA834" s="23"/>
      <c r="AB834" s="23"/>
      <c r="AC834" s="23"/>
      <c r="AD834" s="23"/>
      <c r="AE834" s="23"/>
      <c r="AF834" s="23"/>
    </row>
    <row r="835" spans="1:32" ht="15.75" customHeight="1">
      <c r="A835" s="23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  <c r="AA835" s="23"/>
      <c r="AB835" s="23"/>
      <c r="AC835" s="23"/>
      <c r="AD835" s="23"/>
      <c r="AE835" s="23"/>
      <c r="AF835" s="23"/>
    </row>
    <row r="836" spans="1:32" ht="15.75" customHeight="1">
      <c r="A836" s="23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  <c r="AA836" s="23"/>
      <c r="AB836" s="23"/>
      <c r="AC836" s="23"/>
      <c r="AD836" s="23"/>
      <c r="AE836" s="23"/>
      <c r="AF836" s="23"/>
    </row>
    <row r="837" spans="1:32" ht="15.75" customHeight="1">
      <c r="A837" s="23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  <c r="AA837" s="23"/>
      <c r="AB837" s="23"/>
      <c r="AC837" s="23"/>
      <c r="AD837" s="23"/>
      <c r="AE837" s="23"/>
      <c r="AF837" s="23"/>
    </row>
    <row r="838" spans="1:32" ht="15.75" customHeight="1">
      <c r="A838" s="23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  <c r="AA838" s="23"/>
      <c r="AB838" s="23"/>
      <c r="AC838" s="23"/>
      <c r="AD838" s="23"/>
      <c r="AE838" s="23"/>
      <c r="AF838" s="23"/>
    </row>
    <row r="839" spans="1:32" ht="15.75" customHeight="1">
      <c r="A839" s="23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  <c r="AA839" s="23"/>
      <c r="AB839" s="23"/>
      <c r="AC839" s="23"/>
      <c r="AD839" s="23"/>
      <c r="AE839" s="23"/>
      <c r="AF839" s="23"/>
    </row>
    <row r="840" spans="1:32" ht="15.75" customHeight="1">
      <c r="A840" s="23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  <c r="AA840" s="23"/>
      <c r="AB840" s="23"/>
      <c r="AC840" s="23"/>
      <c r="AD840" s="23"/>
      <c r="AE840" s="23"/>
      <c r="AF840" s="23"/>
    </row>
    <row r="841" spans="1:32" ht="15.75" customHeight="1">
      <c r="A841" s="23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  <c r="AA841" s="23"/>
      <c r="AB841" s="23"/>
      <c r="AC841" s="23"/>
      <c r="AD841" s="23"/>
      <c r="AE841" s="23"/>
      <c r="AF841" s="23"/>
    </row>
    <row r="842" spans="1:32" ht="15.75" customHeight="1">
      <c r="A842" s="23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  <c r="AA842" s="23"/>
      <c r="AB842" s="23"/>
      <c r="AC842" s="23"/>
      <c r="AD842" s="23"/>
      <c r="AE842" s="23"/>
      <c r="AF842" s="23"/>
    </row>
    <row r="843" spans="1:32" ht="15.75" customHeight="1">
      <c r="A843" s="23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  <c r="AA843" s="23"/>
      <c r="AB843" s="23"/>
      <c r="AC843" s="23"/>
      <c r="AD843" s="23"/>
      <c r="AE843" s="23"/>
      <c r="AF843" s="23"/>
    </row>
    <row r="844" spans="1:32" ht="15.75" customHeight="1">
      <c r="A844" s="23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  <c r="AA844" s="23"/>
      <c r="AB844" s="23"/>
      <c r="AC844" s="23"/>
      <c r="AD844" s="23"/>
      <c r="AE844" s="23"/>
      <c r="AF844" s="23"/>
    </row>
    <row r="845" spans="1:32" ht="15.75" customHeight="1">
      <c r="A845" s="23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  <c r="AA845" s="23"/>
      <c r="AB845" s="23"/>
      <c r="AC845" s="23"/>
      <c r="AD845" s="23"/>
      <c r="AE845" s="23"/>
      <c r="AF845" s="23"/>
    </row>
    <row r="846" spans="1:32" ht="15.75" customHeight="1">
      <c r="A846" s="23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  <c r="AA846" s="23"/>
      <c r="AB846" s="23"/>
      <c r="AC846" s="23"/>
      <c r="AD846" s="23"/>
      <c r="AE846" s="23"/>
      <c r="AF846" s="23"/>
    </row>
    <row r="847" spans="1:32" ht="15.75" customHeight="1">
      <c r="A847" s="23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  <c r="AA847" s="23"/>
      <c r="AB847" s="23"/>
      <c r="AC847" s="23"/>
      <c r="AD847" s="23"/>
      <c r="AE847" s="23"/>
      <c r="AF847" s="23"/>
    </row>
    <row r="848" spans="1:32" ht="15.75" customHeight="1">
      <c r="A848" s="23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  <c r="AA848" s="23"/>
      <c r="AB848" s="23"/>
      <c r="AC848" s="23"/>
      <c r="AD848" s="23"/>
      <c r="AE848" s="23"/>
      <c r="AF848" s="23"/>
    </row>
    <row r="849" spans="1:32" ht="15.75" customHeight="1">
      <c r="A849" s="23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  <c r="AA849" s="23"/>
      <c r="AB849" s="23"/>
      <c r="AC849" s="23"/>
      <c r="AD849" s="23"/>
      <c r="AE849" s="23"/>
      <c r="AF849" s="23"/>
    </row>
    <row r="850" spans="1:32" ht="15.75" customHeight="1">
      <c r="A850" s="23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  <c r="AA850" s="23"/>
      <c r="AB850" s="23"/>
      <c r="AC850" s="23"/>
      <c r="AD850" s="23"/>
      <c r="AE850" s="23"/>
      <c r="AF850" s="23"/>
    </row>
    <row r="851" spans="1:32" ht="15.75" customHeight="1">
      <c r="A851" s="23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  <c r="AA851" s="23"/>
      <c r="AB851" s="23"/>
      <c r="AC851" s="23"/>
      <c r="AD851" s="23"/>
      <c r="AE851" s="23"/>
      <c r="AF851" s="23"/>
    </row>
    <row r="852" spans="1:32" ht="15.75" customHeight="1">
      <c r="A852" s="23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  <c r="AA852" s="23"/>
      <c r="AB852" s="23"/>
      <c r="AC852" s="23"/>
      <c r="AD852" s="23"/>
      <c r="AE852" s="23"/>
      <c r="AF852" s="23"/>
    </row>
    <row r="853" spans="1:32" ht="15.75" customHeight="1">
      <c r="A853" s="23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  <c r="AA853" s="23"/>
      <c r="AB853" s="23"/>
      <c r="AC853" s="23"/>
      <c r="AD853" s="23"/>
      <c r="AE853" s="23"/>
      <c r="AF853" s="23"/>
    </row>
    <row r="854" spans="1:32" ht="15.75" customHeight="1">
      <c r="A854" s="23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  <c r="AA854" s="23"/>
      <c r="AB854" s="23"/>
      <c r="AC854" s="23"/>
      <c r="AD854" s="23"/>
      <c r="AE854" s="23"/>
      <c r="AF854" s="23"/>
    </row>
    <row r="855" spans="1:32" ht="15.75" customHeight="1">
      <c r="A855" s="23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  <c r="AA855" s="23"/>
      <c r="AB855" s="23"/>
      <c r="AC855" s="23"/>
      <c r="AD855" s="23"/>
      <c r="AE855" s="23"/>
      <c r="AF855" s="23"/>
    </row>
    <row r="856" spans="1:32" ht="15.75" customHeight="1">
      <c r="A856" s="23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  <c r="AA856" s="23"/>
      <c r="AB856" s="23"/>
      <c r="AC856" s="23"/>
      <c r="AD856" s="23"/>
      <c r="AE856" s="23"/>
      <c r="AF856" s="23"/>
    </row>
    <row r="857" spans="1:32" ht="15.75" customHeight="1">
      <c r="A857" s="23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  <c r="AA857" s="23"/>
      <c r="AB857" s="23"/>
      <c r="AC857" s="23"/>
      <c r="AD857" s="23"/>
      <c r="AE857" s="23"/>
      <c r="AF857" s="23"/>
    </row>
    <row r="858" spans="1:32" ht="15.75" customHeight="1">
      <c r="A858" s="23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  <c r="AA858" s="23"/>
      <c r="AB858" s="23"/>
      <c r="AC858" s="23"/>
      <c r="AD858" s="23"/>
      <c r="AE858" s="23"/>
      <c r="AF858" s="23"/>
    </row>
    <row r="859" spans="1:32" ht="15.75" customHeight="1">
      <c r="A859" s="23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  <c r="AA859" s="23"/>
      <c r="AB859" s="23"/>
      <c r="AC859" s="23"/>
      <c r="AD859" s="23"/>
      <c r="AE859" s="23"/>
      <c r="AF859" s="23"/>
    </row>
    <row r="860" spans="1:32" ht="15.75" customHeight="1">
      <c r="A860" s="23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  <c r="AA860" s="23"/>
      <c r="AB860" s="23"/>
      <c r="AC860" s="23"/>
      <c r="AD860" s="23"/>
      <c r="AE860" s="23"/>
      <c r="AF860" s="23"/>
    </row>
    <row r="861" spans="1:32" ht="15.75" customHeight="1">
      <c r="A861" s="23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  <c r="AA861" s="23"/>
      <c r="AB861" s="23"/>
      <c r="AC861" s="23"/>
      <c r="AD861" s="23"/>
      <c r="AE861" s="23"/>
      <c r="AF861" s="23"/>
    </row>
    <row r="862" spans="1:32" ht="15.75" customHeight="1">
      <c r="A862" s="23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  <c r="AA862" s="23"/>
      <c r="AB862" s="23"/>
      <c r="AC862" s="23"/>
      <c r="AD862" s="23"/>
      <c r="AE862" s="23"/>
      <c r="AF862" s="23"/>
    </row>
    <row r="863" spans="1:32" ht="15.75" customHeight="1">
      <c r="A863" s="23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  <c r="AA863" s="23"/>
      <c r="AB863" s="23"/>
      <c r="AC863" s="23"/>
      <c r="AD863" s="23"/>
      <c r="AE863" s="23"/>
      <c r="AF863" s="23"/>
    </row>
    <row r="864" spans="1:32" ht="15.75" customHeight="1">
      <c r="A864" s="23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  <c r="AA864" s="23"/>
      <c r="AB864" s="23"/>
      <c r="AC864" s="23"/>
      <c r="AD864" s="23"/>
      <c r="AE864" s="23"/>
      <c r="AF864" s="23"/>
    </row>
    <row r="865" spans="1:32" ht="15.75" customHeight="1">
      <c r="A865" s="23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  <c r="AA865" s="23"/>
      <c r="AB865" s="23"/>
      <c r="AC865" s="23"/>
      <c r="AD865" s="23"/>
      <c r="AE865" s="23"/>
      <c r="AF865" s="23"/>
    </row>
    <row r="866" spans="1:32" ht="15.75" customHeight="1">
      <c r="A866" s="23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  <c r="AA866" s="23"/>
      <c r="AB866" s="23"/>
      <c r="AC866" s="23"/>
      <c r="AD866" s="23"/>
      <c r="AE866" s="23"/>
      <c r="AF866" s="23"/>
    </row>
    <row r="867" spans="1:32" ht="15.75" customHeight="1">
      <c r="A867" s="23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  <c r="AA867" s="23"/>
      <c r="AB867" s="23"/>
      <c r="AC867" s="23"/>
      <c r="AD867" s="23"/>
      <c r="AE867" s="23"/>
      <c r="AF867" s="23"/>
    </row>
    <row r="868" spans="1:32" ht="15.75" customHeight="1">
      <c r="A868" s="23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  <c r="AA868" s="23"/>
      <c r="AB868" s="23"/>
      <c r="AC868" s="23"/>
      <c r="AD868" s="23"/>
      <c r="AE868" s="23"/>
      <c r="AF868" s="23"/>
    </row>
    <row r="869" spans="1:32" ht="15.75" customHeight="1">
      <c r="A869" s="23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  <c r="AA869" s="23"/>
      <c r="AB869" s="23"/>
      <c r="AC869" s="23"/>
      <c r="AD869" s="23"/>
      <c r="AE869" s="23"/>
      <c r="AF869" s="23"/>
    </row>
    <row r="870" spans="1:32" ht="15.75" customHeight="1">
      <c r="A870" s="23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  <c r="AA870" s="23"/>
      <c r="AB870" s="23"/>
      <c r="AC870" s="23"/>
      <c r="AD870" s="23"/>
      <c r="AE870" s="23"/>
      <c r="AF870" s="23"/>
    </row>
    <row r="871" spans="1:32" ht="15.75" customHeight="1">
      <c r="A871" s="23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  <c r="AA871" s="23"/>
      <c r="AB871" s="23"/>
      <c r="AC871" s="23"/>
      <c r="AD871" s="23"/>
      <c r="AE871" s="23"/>
      <c r="AF871" s="23"/>
    </row>
    <row r="872" spans="1:32" ht="15.75" customHeight="1">
      <c r="A872" s="23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  <c r="AA872" s="23"/>
      <c r="AB872" s="23"/>
      <c r="AC872" s="23"/>
      <c r="AD872" s="23"/>
      <c r="AE872" s="23"/>
      <c r="AF872" s="23"/>
    </row>
    <row r="873" spans="1:32" ht="15.75" customHeight="1">
      <c r="A873" s="23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  <c r="AA873" s="23"/>
      <c r="AB873" s="23"/>
      <c r="AC873" s="23"/>
      <c r="AD873" s="23"/>
      <c r="AE873" s="23"/>
      <c r="AF873" s="23"/>
    </row>
    <row r="874" spans="1:32" ht="15.75" customHeight="1">
      <c r="A874" s="23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  <c r="AA874" s="23"/>
      <c r="AB874" s="23"/>
      <c r="AC874" s="23"/>
      <c r="AD874" s="23"/>
      <c r="AE874" s="23"/>
      <c r="AF874" s="23"/>
    </row>
    <row r="875" spans="1:32" ht="15.75" customHeight="1">
      <c r="A875" s="23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  <c r="AA875" s="23"/>
      <c r="AB875" s="23"/>
      <c r="AC875" s="23"/>
      <c r="AD875" s="23"/>
      <c r="AE875" s="23"/>
      <c r="AF875" s="23"/>
    </row>
    <row r="876" spans="1:32" ht="15.75" customHeight="1">
      <c r="A876" s="23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  <c r="AA876" s="23"/>
      <c r="AB876" s="23"/>
      <c r="AC876" s="23"/>
      <c r="AD876" s="23"/>
      <c r="AE876" s="23"/>
      <c r="AF876" s="23"/>
    </row>
    <row r="877" spans="1:32" ht="15.75" customHeight="1">
      <c r="A877" s="23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  <c r="AA877" s="23"/>
      <c r="AB877" s="23"/>
      <c r="AC877" s="23"/>
      <c r="AD877" s="23"/>
      <c r="AE877" s="23"/>
      <c r="AF877" s="23"/>
    </row>
    <row r="878" spans="1:32" ht="15.75" customHeight="1">
      <c r="A878" s="23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  <c r="AA878" s="23"/>
      <c r="AB878" s="23"/>
      <c r="AC878" s="23"/>
      <c r="AD878" s="23"/>
      <c r="AE878" s="23"/>
      <c r="AF878" s="23"/>
    </row>
    <row r="879" spans="1:32" ht="15.75" customHeight="1">
      <c r="A879" s="23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  <c r="AA879" s="23"/>
      <c r="AB879" s="23"/>
      <c r="AC879" s="23"/>
      <c r="AD879" s="23"/>
      <c r="AE879" s="23"/>
      <c r="AF879" s="23"/>
    </row>
    <row r="880" spans="1:32" ht="15.75" customHeight="1">
      <c r="A880" s="23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  <c r="AA880" s="23"/>
      <c r="AB880" s="23"/>
      <c r="AC880" s="23"/>
      <c r="AD880" s="23"/>
      <c r="AE880" s="23"/>
      <c r="AF880" s="23"/>
    </row>
    <row r="881" spans="1:32" ht="15.75" customHeight="1">
      <c r="A881" s="23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  <c r="AA881" s="23"/>
      <c r="AB881" s="23"/>
      <c r="AC881" s="23"/>
      <c r="AD881" s="23"/>
      <c r="AE881" s="23"/>
      <c r="AF881" s="23"/>
    </row>
    <row r="882" spans="1:32" ht="15.75" customHeight="1">
      <c r="A882" s="23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  <c r="AA882" s="23"/>
      <c r="AB882" s="23"/>
      <c r="AC882" s="23"/>
      <c r="AD882" s="23"/>
      <c r="AE882" s="23"/>
      <c r="AF882" s="23"/>
    </row>
    <row r="883" spans="1:32" ht="15.75" customHeight="1">
      <c r="A883" s="23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  <c r="AA883" s="23"/>
      <c r="AB883" s="23"/>
      <c r="AC883" s="23"/>
      <c r="AD883" s="23"/>
      <c r="AE883" s="23"/>
      <c r="AF883" s="23"/>
    </row>
    <row r="884" spans="1:32" ht="15.75" customHeight="1">
      <c r="A884" s="23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  <c r="AA884" s="23"/>
      <c r="AB884" s="23"/>
      <c r="AC884" s="23"/>
      <c r="AD884" s="23"/>
      <c r="AE884" s="23"/>
      <c r="AF884" s="23"/>
    </row>
    <row r="885" spans="1:32" ht="15.75" customHeight="1">
      <c r="A885" s="23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  <c r="AA885" s="23"/>
      <c r="AB885" s="23"/>
      <c r="AC885" s="23"/>
      <c r="AD885" s="23"/>
      <c r="AE885" s="23"/>
      <c r="AF885" s="23"/>
    </row>
    <row r="886" spans="1:32" ht="15.75" customHeight="1">
      <c r="A886" s="23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  <c r="AA886" s="23"/>
      <c r="AB886" s="23"/>
      <c r="AC886" s="23"/>
      <c r="AD886" s="23"/>
      <c r="AE886" s="23"/>
      <c r="AF886" s="23"/>
    </row>
    <row r="887" spans="1:32" ht="15.75" customHeight="1">
      <c r="A887" s="23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  <c r="AA887" s="23"/>
      <c r="AB887" s="23"/>
      <c r="AC887" s="23"/>
      <c r="AD887" s="23"/>
      <c r="AE887" s="23"/>
      <c r="AF887" s="23"/>
    </row>
    <row r="888" spans="1:32" ht="15.75" customHeight="1">
      <c r="A888" s="23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  <c r="AA888" s="23"/>
      <c r="AB888" s="23"/>
      <c r="AC888" s="23"/>
      <c r="AD888" s="23"/>
      <c r="AE888" s="23"/>
      <c r="AF888" s="23"/>
    </row>
    <row r="889" spans="1:32" ht="15.75" customHeight="1">
      <c r="A889" s="23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  <c r="AA889" s="23"/>
      <c r="AB889" s="23"/>
      <c r="AC889" s="23"/>
      <c r="AD889" s="23"/>
      <c r="AE889" s="23"/>
      <c r="AF889" s="23"/>
    </row>
    <row r="890" spans="1:32" ht="15.75" customHeight="1">
      <c r="A890" s="23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  <c r="AA890" s="23"/>
      <c r="AB890" s="23"/>
      <c r="AC890" s="23"/>
      <c r="AD890" s="23"/>
      <c r="AE890" s="23"/>
      <c r="AF890" s="23"/>
    </row>
    <row r="891" spans="1:32" ht="15.75" customHeight="1">
      <c r="A891" s="23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  <c r="AA891" s="23"/>
      <c r="AB891" s="23"/>
      <c r="AC891" s="23"/>
      <c r="AD891" s="23"/>
      <c r="AE891" s="23"/>
      <c r="AF891" s="23"/>
    </row>
    <row r="892" spans="1:32" ht="15.75" customHeight="1">
      <c r="A892" s="23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  <c r="AA892" s="23"/>
      <c r="AB892" s="23"/>
      <c r="AC892" s="23"/>
      <c r="AD892" s="23"/>
      <c r="AE892" s="23"/>
      <c r="AF892" s="23"/>
    </row>
    <row r="893" spans="1:32" ht="15.75" customHeight="1">
      <c r="A893" s="23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  <c r="AA893" s="23"/>
      <c r="AB893" s="23"/>
      <c r="AC893" s="23"/>
      <c r="AD893" s="23"/>
      <c r="AE893" s="23"/>
      <c r="AF893" s="23"/>
    </row>
    <row r="894" spans="1:32" ht="15.75" customHeight="1">
      <c r="A894" s="23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  <c r="AA894" s="23"/>
      <c r="AB894" s="23"/>
      <c r="AC894" s="23"/>
      <c r="AD894" s="23"/>
      <c r="AE894" s="23"/>
      <c r="AF894" s="23"/>
    </row>
    <row r="895" spans="1:32" ht="15.75" customHeight="1">
      <c r="A895" s="23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  <c r="AA895" s="23"/>
      <c r="AB895" s="23"/>
      <c r="AC895" s="23"/>
      <c r="AD895" s="23"/>
      <c r="AE895" s="23"/>
      <c r="AF895" s="23"/>
    </row>
    <row r="896" spans="1:32" ht="15.75" customHeight="1">
      <c r="A896" s="23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  <c r="AA896" s="23"/>
      <c r="AB896" s="23"/>
      <c r="AC896" s="23"/>
      <c r="AD896" s="23"/>
      <c r="AE896" s="23"/>
      <c r="AF896" s="23"/>
    </row>
    <row r="897" spans="1:32" ht="15.75" customHeight="1">
      <c r="A897" s="23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  <c r="AA897" s="23"/>
      <c r="AB897" s="23"/>
      <c r="AC897" s="23"/>
      <c r="AD897" s="23"/>
      <c r="AE897" s="23"/>
      <c r="AF897" s="23"/>
    </row>
    <row r="898" spans="1:32" ht="15.75" customHeight="1">
      <c r="A898" s="23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  <c r="AA898" s="23"/>
      <c r="AB898" s="23"/>
      <c r="AC898" s="23"/>
      <c r="AD898" s="23"/>
      <c r="AE898" s="23"/>
      <c r="AF898" s="23"/>
    </row>
    <row r="899" spans="1:32" ht="15.75" customHeight="1">
      <c r="A899" s="23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  <c r="AA899" s="23"/>
      <c r="AB899" s="23"/>
      <c r="AC899" s="23"/>
      <c r="AD899" s="23"/>
      <c r="AE899" s="23"/>
      <c r="AF899" s="23"/>
    </row>
    <row r="900" spans="1:32" ht="15.75" customHeight="1">
      <c r="A900" s="23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  <c r="AA900" s="23"/>
      <c r="AB900" s="23"/>
      <c r="AC900" s="23"/>
      <c r="AD900" s="23"/>
      <c r="AE900" s="23"/>
      <c r="AF900" s="23"/>
    </row>
    <row r="901" spans="1:32" ht="15.75" customHeight="1">
      <c r="A901" s="23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  <c r="AA901" s="23"/>
      <c r="AB901" s="23"/>
      <c r="AC901" s="23"/>
      <c r="AD901" s="23"/>
      <c r="AE901" s="23"/>
      <c r="AF901" s="23"/>
    </row>
    <row r="902" spans="1:32" ht="15.75" customHeight="1">
      <c r="A902" s="23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  <c r="AA902" s="23"/>
      <c r="AB902" s="23"/>
      <c r="AC902" s="23"/>
      <c r="AD902" s="23"/>
      <c r="AE902" s="23"/>
      <c r="AF902" s="23"/>
    </row>
    <row r="903" spans="1:32" ht="15.75" customHeight="1">
      <c r="A903" s="23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  <c r="AA903" s="23"/>
      <c r="AB903" s="23"/>
      <c r="AC903" s="23"/>
      <c r="AD903" s="23"/>
      <c r="AE903" s="23"/>
      <c r="AF903" s="23"/>
    </row>
    <row r="904" spans="1:32" ht="15.75" customHeight="1">
      <c r="A904" s="23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  <c r="AA904" s="23"/>
      <c r="AB904" s="23"/>
      <c r="AC904" s="23"/>
      <c r="AD904" s="23"/>
      <c r="AE904" s="23"/>
      <c r="AF904" s="23"/>
    </row>
    <row r="905" spans="1:32" ht="15.75" customHeight="1">
      <c r="A905" s="23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  <c r="AA905" s="23"/>
      <c r="AB905" s="23"/>
      <c r="AC905" s="23"/>
      <c r="AD905" s="23"/>
      <c r="AE905" s="23"/>
      <c r="AF905" s="23"/>
    </row>
    <row r="906" spans="1:32" ht="15.75" customHeight="1">
      <c r="A906" s="23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  <c r="AA906" s="23"/>
      <c r="AB906" s="23"/>
      <c r="AC906" s="23"/>
      <c r="AD906" s="23"/>
      <c r="AE906" s="23"/>
      <c r="AF906" s="23"/>
    </row>
    <row r="907" spans="1:32" ht="15.75" customHeight="1">
      <c r="A907" s="23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  <c r="AA907" s="23"/>
      <c r="AB907" s="23"/>
      <c r="AC907" s="23"/>
      <c r="AD907" s="23"/>
      <c r="AE907" s="23"/>
      <c r="AF907" s="23"/>
    </row>
    <row r="908" spans="1:32" ht="15.75" customHeight="1">
      <c r="A908" s="23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  <c r="AA908" s="23"/>
      <c r="AB908" s="23"/>
      <c r="AC908" s="23"/>
      <c r="AD908" s="23"/>
      <c r="AE908" s="23"/>
      <c r="AF908" s="23"/>
    </row>
    <row r="909" spans="1:32" ht="15.75" customHeight="1">
      <c r="A909" s="23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  <c r="AA909" s="23"/>
      <c r="AB909" s="23"/>
      <c r="AC909" s="23"/>
      <c r="AD909" s="23"/>
      <c r="AE909" s="23"/>
      <c r="AF909" s="23"/>
    </row>
    <row r="910" spans="1:32" ht="15.75" customHeight="1">
      <c r="A910" s="23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  <c r="AA910" s="23"/>
      <c r="AB910" s="23"/>
      <c r="AC910" s="23"/>
      <c r="AD910" s="23"/>
      <c r="AE910" s="23"/>
      <c r="AF910" s="23"/>
    </row>
    <row r="911" spans="1:32" ht="15.75" customHeight="1">
      <c r="A911" s="23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  <c r="AA911" s="23"/>
      <c r="AB911" s="23"/>
      <c r="AC911" s="23"/>
      <c r="AD911" s="23"/>
      <c r="AE911" s="23"/>
      <c r="AF911" s="23"/>
    </row>
    <row r="912" spans="1:32" ht="15.75" customHeight="1">
      <c r="A912" s="23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  <c r="AA912" s="23"/>
      <c r="AB912" s="23"/>
      <c r="AC912" s="23"/>
      <c r="AD912" s="23"/>
      <c r="AE912" s="23"/>
      <c r="AF912" s="23"/>
    </row>
    <row r="913" spans="1:32" ht="15.75" customHeight="1">
      <c r="A913" s="23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  <c r="AA913" s="23"/>
      <c r="AB913" s="23"/>
      <c r="AC913" s="23"/>
      <c r="AD913" s="23"/>
      <c r="AE913" s="23"/>
      <c r="AF913" s="23"/>
    </row>
    <row r="914" spans="1:32" ht="15.75" customHeight="1">
      <c r="A914" s="23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  <c r="AA914" s="23"/>
      <c r="AB914" s="23"/>
      <c r="AC914" s="23"/>
      <c r="AD914" s="23"/>
      <c r="AE914" s="23"/>
      <c r="AF914" s="23"/>
    </row>
    <row r="915" spans="1:32" ht="15.75" customHeight="1">
      <c r="A915" s="23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  <c r="AA915" s="23"/>
      <c r="AB915" s="23"/>
      <c r="AC915" s="23"/>
      <c r="AD915" s="23"/>
      <c r="AE915" s="23"/>
      <c r="AF915" s="23"/>
    </row>
    <row r="916" spans="1:32" ht="15.75" customHeight="1">
      <c r="A916" s="23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  <c r="AA916" s="23"/>
      <c r="AB916" s="23"/>
      <c r="AC916" s="23"/>
      <c r="AD916" s="23"/>
      <c r="AE916" s="23"/>
      <c r="AF916" s="23"/>
    </row>
    <row r="917" spans="1:32" ht="15.75" customHeight="1">
      <c r="A917" s="23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  <c r="AA917" s="23"/>
      <c r="AB917" s="23"/>
      <c r="AC917" s="23"/>
      <c r="AD917" s="23"/>
      <c r="AE917" s="23"/>
      <c r="AF917" s="23"/>
    </row>
    <row r="918" spans="1:32" ht="15.75" customHeight="1">
      <c r="A918" s="23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  <c r="AA918" s="23"/>
      <c r="AB918" s="23"/>
      <c r="AC918" s="23"/>
      <c r="AD918" s="23"/>
      <c r="AE918" s="23"/>
      <c r="AF918" s="23"/>
    </row>
    <row r="919" spans="1:32" ht="15.75" customHeight="1">
      <c r="A919" s="23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  <c r="AA919" s="23"/>
      <c r="AB919" s="23"/>
      <c r="AC919" s="23"/>
      <c r="AD919" s="23"/>
      <c r="AE919" s="23"/>
      <c r="AF919" s="23"/>
    </row>
    <row r="920" spans="1:32" ht="15.75" customHeight="1">
      <c r="A920" s="23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  <c r="AA920" s="23"/>
      <c r="AB920" s="23"/>
      <c r="AC920" s="23"/>
      <c r="AD920" s="23"/>
      <c r="AE920" s="23"/>
      <c r="AF920" s="23"/>
    </row>
    <row r="921" spans="1:32" ht="15.75" customHeight="1">
      <c r="A921" s="23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  <c r="AA921" s="23"/>
      <c r="AB921" s="23"/>
      <c r="AC921" s="23"/>
      <c r="AD921" s="23"/>
      <c r="AE921" s="23"/>
      <c r="AF921" s="23"/>
    </row>
    <row r="922" spans="1:32" ht="15.75" customHeight="1">
      <c r="A922" s="23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  <c r="AA922" s="23"/>
      <c r="AB922" s="23"/>
      <c r="AC922" s="23"/>
      <c r="AD922" s="23"/>
      <c r="AE922" s="23"/>
      <c r="AF922" s="23"/>
    </row>
    <row r="923" spans="1:32" ht="15.75" customHeight="1">
      <c r="A923" s="23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  <c r="AA923" s="23"/>
      <c r="AB923" s="23"/>
      <c r="AC923" s="23"/>
      <c r="AD923" s="23"/>
      <c r="AE923" s="23"/>
      <c r="AF923" s="23"/>
    </row>
    <row r="924" spans="1:32" ht="15.75" customHeight="1">
      <c r="A924" s="23"/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  <c r="AA924" s="23"/>
      <c r="AB924" s="23"/>
      <c r="AC924" s="23"/>
      <c r="AD924" s="23"/>
      <c r="AE924" s="23"/>
      <c r="AF924" s="23"/>
    </row>
    <row r="925" spans="1:32" ht="15.75" customHeight="1">
      <c r="A925" s="23"/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  <c r="AA925" s="23"/>
      <c r="AB925" s="23"/>
      <c r="AC925" s="23"/>
      <c r="AD925" s="23"/>
      <c r="AE925" s="23"/>
      <c r="AF925" s="23"/>
    </row>
    <row r="926" spans="1:32" ht="15.75" customHeight="1">
      <c r="A926" s="23"/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  <c r="AA926" s="23"/>
      <c r="AB926" s="23"/>
      <c r="AC926" s="23"/>
      <c r="AD926" s="23"/>
      <c r="AE926" s="23"/>
      <c r="AF926" s="23"/>
    </row>
    <row r="927" spans="1:32" ht="15.75" customHeight="1">
      <c r="A927" s="23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  <c r="AA927" s="23"/>
      <c r="AB927" s="23"/>
      <c r="AC927" s="23"/>
      <c r="AD927" s="23"/>
      <c r="AE927" s="23"/>
      <c r="AF927" s="23"/>
    </row>
    <row r="928" spans="1:32" ht="15.75" customHeight="1">
      <c r="A928" s="23"/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  <c r="AA928" s="23"/>
      <c r="AB928" s="23"/>
      <c r="AC928" s="23"/>
      <c r="AD928" s="23"/>
      <c r="AE928" s="23"/>
      <c r="AF928" s="23"/>
    </row>
    <row r="929" spans="1:32" ht="15.75" customHeight="1">
      <c r="A929" s="23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  <c r="AA929" s="23"/>
      <c r="AB929" s="23"/>
      <c r="AC929" s="23"/>
      <c r="AD929" s="23"/>
      <c r="AE929" s="23"/>
      <c r="AF929" s="23"/>
    </row>
    <row r="930" spans="1:32" ht="15.75" customHeight="1">
      <c r="A930" s="23"/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  <c r="AA930" s="23"/>
      <c r="AB930" s="23"/>
      <c r="AC930" s="23"/>
      <c r="AD930" s="23"/>
      <c r="AE930" s="23"/>
      <c r="AF930" s="23"/>
    </row>
    <row r="931" spans="1:32" ht="15.75" customHeight="1">
      <c r="A931" s="23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  <c r="AA931" s="23"/>
      <c r="AB931" s="23"/>
      <c r="AC931" s="23"/>
      <c r="AD931" s="23"/>
      <c r="AE931" s="23"/>
      <c r="AF931" s="23"/>
    </row>
    <row r="932" spans="1:32" ht="15.75" customHeight="1">
      <c r="A932" s="23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  <c r="AA932" s="23"/>
      <c r="AB932" s="23"/>
      <c r="AC932" s="23"/>
      <c r="AD932" s="23"/>
      <c r="AE932" s="23"/>
      <c r="AF932" s="23"/>
    </row>
    <row r="933" spans="1:32" ht="15.75" customHeight="1">
      <c r="A933" s="23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  <c r="AA933" s="23"/>
      <c r="AB933" s="23"/>
      <c r="AC933" s="23"/>
      <c r="AD933" s="23"/>
      <c r="AE933" s="23"/>
      <c r="AF933" s="23"/>
    </row>
    <row r="934" spans="1:32" ht="15.75" customHeight="1">
      <c r="A934" s="23"/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  <c r="AA934" s="23"/>
      <c r="AB934" s="23"/>
      <c r="AC934" s="23"/>
      <c r="AD934" s="23"/>
      <c r="AE934" s="23"/>
      <c r="AF934" s="23"/>
    </row>
    <row r="935" spans="1:32" ht="15.75" customHeight="1">
      <c r="A935" s="23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  <c r="AA935" s="23"/>
      <c r="AB935" s="23"/>
      <c r="AC935" s="23"/>
      <c r="AD935" s="23"/>
      <c r="AE935" s="23"/>
      <c r="AF935" s="23"/>
    </row>
    <row r="936" spans="1:32" ht="15.75" customHeight="1">
      <c r="A936" s="23"/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  <c r="AA936" s="23"/>
      <c r="AB936" s="23"/>
      <c r="AC936" s="23"/>
      <c r="AD936" s="23"/>
      <c r="AE936" s="23"/>
      <c r="AF936" s="23"/>
    </row>
    <row r="937" spans="1:32" ht="15.75" customHeight="1">
      <c r="A937" s="23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  <c r="AA937" s="23"/>
      <c r="AB937" s="23"/>
      <c r="AC937" s="23"/>
      <c r="AD937" s="23"/>
      <c r="AE937" s="23"/>
      <c r="AF937" s="23"/>
    </row>
    <row r="938" spans="1:32" ht="15.75" customHeight="1">
      <c r="A938" s="23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  <c r="AA938" s="23"/>
      <c r="AB938" s="23"/>
      <c r="AC938" s="23"/>
      <c r="AD938" s="23"/>
      <c r="AE938" s="23"/>
      <c r="AF938" s="23"/>
    </row>
    <row r="939" spans="1:32" ht="15.75" customHeight="1">
      <c r="A939" s="23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  <c r="AA939" s="23"/>
      <c r="AB939" s="23"/>
      <c r="AC939" s="23"/>
      <c r="AD939" s="23"/>
      <c r="AE939" s="23"/>
      <c r="AF939" s="23"/>
    </row>
    <row r="940" spans="1:32" ht="15.75" customHeight="1">
      <c r="A940" s="23"/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  <c r="AA940" s="23"/>
      <c r="AB940" s="23"/>
      <c r="AC940" s="23"/>
      <c r="AD940" s="23"/>
      <c r="AE940" s="23"/>
      <c r="AF940" s="23"/>
    </row>
    <row r="941" spans="1:32" ht="15.75" customHeight="1">
      <c r="A941" s="23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  <c r="AA941" s="23"/>
      <c r="AB941" s="23"/>
      <c r="AC941" s="23"/>
      <c r="AD941" s="23"/>
      <c r="AE941" s="23"/>
      <c r="AF941" s="23"/>
    </row>
    <row r="942" spans="1:32" ht="15.75" customHeight="1">
      <c r="A942" s="23"/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  <c r="AA942" s="23"/>
      <c r="AB942" s="23"/>
      <c r="AC942" s="23"/>
      <c r="AD942" s="23"/>
      <c r="AE942" s="23"/>
      <c r="AF942" s="23"/>
    </row>
    <row r="943" spans="1:32" ht="15.75" customHeight="1">
      <c r="A943" s="23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  <c r="AA943" s="23"/>
      <c r="AB943" s="23"/>
      <c r="AC943" s="23"/>
      <c r="AD943" s="23"/>
      <c r="AE943" s="23"/>
      <c r="AF943" s="23"/>
    </row>
    <row r="944" spans="1:32" ht="15.75" customHeight="1">
      <c r="A944" s="23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  <c r="AA944" s="23"/>
      <c r="AB944" s="23"/>
      <c r="AC944" s="23"/>
      <c r="AD944" s="23"/>
      <c r="AE944" s="23"/>
      <c r="AF944" s="23"/>
    </row>
    <row r="945" spans="1:32" ht="15.75" customHeight="1">
      <c r="A945" s="23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  <c r="AA945" s="23"/>
      <c r="AB945" s="23"/>
      <c r="AC945" s="23"/>
      <c r="AD945" s="23"/>
      <c r="AE945" s="23"/>
      <c r="AF945" s="23"/>
    </row>
    <row r="946" spans="1:32" ht="15.75" customHeight="1">
      <c r="A946" s="23"/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  <c r="AA946" s="23"/>
      <c r="AB946" s="23"/>
      <c r="AC946" s="23"/>
      <c r="AD946" s="23"/>
      <c r="AE946" s="23"/>
      <c r="AF946" s="23"/>
    </row>
    <row r="947" spans="1:32" ht="15.75" customHeight="1">
      <c r="A947" s="23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  <c r="AA947" s="23"/>
      <c r="AB947" s="23"/>
      <c r="AC947" s="23"/>
      <c r="AD947" s="23"/>
      <c r="AE947" s="23"/>
      <c r="AF947" s="23"/>
    </row>
    <row r="948" spans="1:32" ht="15.75" customHeight="1">
      <c r="A948" s="23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  <c r="AA948" s="23"/>
      <c r="AB948" s="23"/>
      <c r="AC948" s="23"/>
      <c r="AD948" s="23"/>
      <c r="AE948" s="23"/>
      <c r="AF948" s="23"/>
    </row>
    <row r="949" spans="1:32" ht="15.75" customHeight="1">
      <c r="A949" s="23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  <c r="AA949" s="23"/>
      <c r="AB949" s="23"/>
      <c r="AC949" s="23"/>
      <c r="AD949" s="23"/>
      <c r="AE949" s="23"/>
      <c r="AF949" s="23"/>
    </row>
    <row r="950" spans="1:32" ht="15.75" customHeight="1">
      <c r="A950" s="23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  <c r="AA950" s="23"/>
      <c r="AB950" s="23"/>
      <c r="AC950" s="23"/>
      <c r="AD950" s="23"/>
      <c r="AE950" s="23"/>
      <c r="AF950" s="23"/>
    </row>
    <row r="951" spans="1:32" ht="15.75" customHeight="1">
      <c r="A951" s="23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  <c r="AA951" s="23"/>
      <c r="AB951" s="23"/>
      <c r="AC951" s="23"/>
      <c r="AD951" s="23"/>
      <c r="AE951" s="23"/>
      <c r="AF951" s="23"/>
    </row>
    <row r="952" spans="1:32" ht="15.75" customHeight="1">
      <c r="A952" s="23"/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  <c r="AA952" s="23"/>
      <c r="AB952" s="23"/>
      <c r="AC952" s="23"/>
      <c r="AD952" s="23"/>
      <c r="AE952" s="23"/>
      <c r="AF952" s="23"/>
    </row>
    <row r="953" spans="1:32" ht="15.75" customHeight="1">
      <c r="A953" s="23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  <c r="AA953" s="23"/>
      <c r="AB953" s="23"/>
      <c r="AC953" s="23"/>
      <c r="AD953" s="23"/>
      <c r="AE953" s="23"/>
      <c r="AF953" s="23"/>
    </row>
    <row r="954" spans="1:32" ht="15.75" customHeight="1">
      <c r="A954" s="23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  <c r="AA954" s="23"/>
      <c r="AB954" s="23"/>
      <c r="AC954" s="23"/>
      <c r="AD954" s="23"/>
      <c r="AE954" s="23"/>
      <c r="AF954" s="23"/>
    </row>
    <row r="955" spans="1:32" ht="15.75" customHeight="1">
      <c r="A955" s="23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  <c r="AA955" s="23"/>
      <c r="AB955" s="23"/>
      <c r="AC955" s="23"/>
      <c r="AD955" s="23"/>
      <c r="AE955" s="23"/>
      <c r="AF955" s="23"/>
    </row>
    <row r="956" spans="1:32" ht="15.75" customHeight="1">
      <c r="A956" s="23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  <c r="AA956" s="23"/>
      <c r="AB956" s="23"/>
      <c r="AC956" s="23"/>
      <c r="AD956" s="23"/>
      <c r="AE956" s="23"/>
      <c r="AF956" s="23"/>
    </row>
    <row r="957" spans="1:32" ht="15.75" customHeight="1">
      <c r="A957" s="23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  <c r="AA957" s="23"/>
      <c r="AB957" s="23"/>
      <c r="AC957" s="23"/>
      <c r="AD957" s="23"/>
      <c r="AE957" s="23"/>
      <c r="AF957" s="23"/>
    </row>
    <row r="958" spans="1:32" ht="15.75" customHeight="1">
      <c r="A958" s="23"/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  <c r="AA958" s="23"/>
      <c r="AB958" s="23"/>
      <c r="AC958" s="23"/>
      <c r="AD958" s="23"/>
      <c r="AE958" s="23"/>
      <c r="AF958" s="23"/>
    </row>
    <row r="959" spans="1:32" ht="15.75" customHeight="1">
      <c r="A959" s="23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  <c r="AA959" s="23"/>
      <c r="AB959" s="23"/>
      <c r="AC959" s="23"/>
      <c r="AD959" s="23"/>
      <c r="AE959" s="23"/>
      <c r="AF959" s="23"/>
    </row>
    <row r="960" spans="1:32" ht="15.75" customHeight="1">
      <c r="A960" s="23"/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  <c r="AA960" s="23"/>
      <c r="AB960" s="23"/>
      <c r="AC960" s="23"/>
      <c r="AD960" s="23"/>
      <c r="AE960" s="23"/>
      <c r="AF960" s="23"/>
    </row>
    <row r="961" spans="1:32" ht="15.75" customHeight="1">
      <c r="A961" s="23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  <c r="AA961" s="23"/>
      <c r="AB961" s="23"/>
      <c r="AC961" s="23"/>
      <c r="AD961" s="23"/>
      <c r="AE961" s="23"/>
      <c r="AF961" s="23"/>
    </row>
    <row r="962" spans="1:32" ht="15.75" customHeight="1">
      <c r="A962" s="23"/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  <c r="AA962" s="23"/>
      <c r="AB962" s="23"/>
      <c r="AC962" s="23"/>
      <c r="AD962" s="23"/>
      <c r="AE962" s="23"/>
      <c r="AF962" s="23"/>
    </row>
    <row r="963" spans="1:32" ht="15.75" customHeight="1">
      <c r="A963" s="23"/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  <c r="AA963" s="23"/>
      <c r="AB963" s="23"/>
      <c r="AC963" s="23"/>
      <c r="AD963" s="23"/>
      <c r="AE963" s="23"/>
      <c r="AF963" s="23"/>
    </row>
    <row r="964" spans="1:32" ht="15.75" customHeight="1">
      <c r="A964" s="23"/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  <c r="AA964" s="23"/>
      <c r="AB964" s="23"/>
      <c r="AC964" s="23"/>
      <c r="AD964" s="23"/>
      <c r="AE964" s="23"/>
      <c r="AF964" s="23"/>
    </row>
    <row r="965" spans="1:32" ht="15.75" customHeight="1">
      <c r="A965" s="23"/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  <c r="AA965" s="23"/>
      <c r="AB965" s="23"/>
      <c r="AC965" s="23"/>
      <c r="AD965" s="23"/>
      <c r="AE965" s="23"/>
      <c r="AF965" s="23"/>
    </row>
    <row r="966" spans="1:32" ht="15.75" customHeight="1">
      <c r="A966" s="23"/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  <c r="AA966" s="23"/>
      <c r="AB966" s="23"/>
      <c r="AC966" s="23"/>
      <c r="AD966" s="23"/>
      <c r="AE966" s="23"/>
      <c r="AF966" s="23"/>
    </row>
    <row r="967" spans="1:32" ht="15.75" customHeight="1">
      <c r="A967" s="23"/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  <c r="AA967" s="23"/>
      <c r="AB967" s="23"/>
      <c r="AC967" s="23"/>
      <c r="AD967" s="23"/>
      <c r="AE967" s="23"/>
      <c r="AF967" s="23"/>
    </row>
    <row r="968" spans="1:32" ht="15.75" customHeight="1">
      <c r="A968" s="23"/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  <c r="AA968" s="23"/>
      <c r="AB968" s="23"/>
      <c r="AC968" s="23"/>
      <c r="AD968" s="23"/>
      <c r="AE968" s="23"/>
      <c r="AF968" s="23"/>
    </row>
    <row r="969" spans="1:32" ht="15.75" customHeight="1">
      <c r="A969" s="23"/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  <c r="AA969" s="23"/>
      <c r="AB969" s="23"/>
      <c r="AC969" s="23"/>
      <c r="AD969" s="23"/>
      <c r="AE969" s="23"/>
      <c r="AF969" s="23"/>
    </row>
    <row r="970" spans="1:32" ht="15.75" customHeight="1">
      <c r="A970" s="23"/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  <c r="AA970" s="23"/>
      <c r="AB970" s="23"/>
      <c r="AC970" s="23"/>
      <c r="AD970" s="23"/>
      <c r="AE970" s="23"/>
      <c r="AF970" s="23"/>
    </row>
    <row r="971" spans="1:32" ht="15.75" customHeight="1">
      <c r="A971" s="23"/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  <c r="AA971" s="23"/>
      <c r="AB971" s="23"/>
      <c r="AC971" s="23"/>
      <c r="AD971" s="23"/>
      <c r="AE971" s="23"/>
      <c r="AF971" s="23"/>
    </row>
    <row r="972" spans="1:32" ht="15.75" customHeight="1">
      <c r="A972" s="23"/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  <c r="AA972" s="23"/>
      <c r="AB972" s="23"/>
      <c r="AC972" s="23"/>
      <c r="AD972" s="23"/>
      <c r="AE972" s="23"/>
      <c r="AF972" s="23"/>
    </row>
    <row r="973" spans="1:32" ht="15.75" customHeight="1">
      <c r="A973" s="23"/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  <c r="AA973" s="23"/>
      <c r="AB973" s="23"/>
      <c r="AC973" s="23"/>
      <c r="AD973" s="23"/>
      <c r="AE973" s="23"/>
      <c r="AF973" s="23"/>
    </row>
    <row r="974" spans="1:32" ht="15.75" customHeight="1">
      <c r="A974" s="23"/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  <c r="AA974" s="23"/>
      <c r="AB974" s="23"/>
      <c r="AC974" s="23"/>
      <c r="AD974" s="23"/>
      <c r="AE974" s="23"/>
      <c r="AF974" s="23"/>
    </row>
    <row r="975" spans="1:32" ht="15.75" customHeight="1">
      <c r="A975" s="23"/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  <c r="AA975" s="23"/>
      <c r="AB975" s="23"/>
      <c r="AC975" s="23"/>
      <c r="AD975" s="23"/>
      <c r="AE975" s="23"/>
      <c r="AF975" s="23"/>
    </row>
    <row r="976" spans="1:32" ht="15.75" customHeight="1">
      <c r="A976" s="23"/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  <c r="AA976" s="23"/>
      <c r="AB976" s="23"/>
      <c r="AC976" s="23"/>
      <c r="AD976" s="23"/>
      <c r="AE976" s="23"/>
      <c r="AF976" s="23"/>
    </row>
    <row r="977" spans="1:32" ht="15.75" customHeight="1">
      <c r="A977" s="23"/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  <c r="AA977" s="23"/>
      <c r="AB977" s="23"/>
      <c r="AC977" s="23"/>
      <c r="AD977" s="23"/>
      <c r="AE977" s="23"/>
      <c r="AF977" s="23"/>
    </row>
    <row r="978" spans="1:32" ht="15.75" customHeight="1">
      <c r="A978" s="23"/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  <c r="AA978" s="23"/>
      <c r="AB978" s="23"/>
      <c r="AC978" s="23"/>
      <c r="AD978" s="23"/>
      <c r="AE978" s="23"/>
      <c r="AF978" s="23"/>
    </row>
    <row r="979" spans="1:32" ht="15.75" customHeight="1">
      <c r="A979" s="23"/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  <c r="AA979" s="23"/>
      <c r="AB979" s="23"/>
      <c r="AC979" s="23"/>
      <c r="AD979" s="23"/>
      <c r="AE979" s="23"/>
      <c r="AF979" s="23"/>
    </row>
    <row r="980" spans="1:32" ht="15.75" customHeight="1">
      <c r="A980" s="23"/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  <c r="AA980" s="23"/>
      <c r="AB980" s="23"/>
      <c r="AC980" s="23"/>
      <c r="AD980" s="23"/>
      <c r="AE980" s="23"/>
      <c r="AF980" s="23"/>
    </row>
    <row r="981" spans="1:32" ht="15.75" customHeight="1">
      <c r="A981" s="23"/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  <c r="AA981" s="23"/>
      <c r="AB981" s="23"/>
      <c r="AC981" s="23"/>
      <c r="AD981" s="23"/>
      <c r="AE981" s="23"/>
      <c r="AF981" s="23"/>
    </row>
    <row r="982" spans="1:32" ht="15.75" customHeight="1">
      <c r="A982" s="23"/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  <c r="AA982" s="23"/>
      <c r="AB982" s="23"/>
      <c r="AC982" s="23"/>
      <c r="AD982" s="23"/>
      <c r="AE982" s="23"/>
      <c r="AF982" s="23"/>
    </row>
    <row r="983" spans="1:32" ht="15.75" customHeight="1">
      <c r="A983" s="23"/>
      <c r="B983" s="23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  <c r="AA983" s="23"/>
      <c r="AB983" s="23"/>
      <c r="AC983" s="23"/>
      <c r="AD983" s="23"/>
      <c r="AE983" s="23"/>
      <c r="AF983" s="23"/>
    </row>
    <row r="984" spans="1:32" ht="15.75" customHeight="1">
      <c r="A984" s="23"/>
      <c r="B984" s="23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  <c r="AA984" s="23"/>
      <c r="AB984" s="23"/>
      <c r="AC984" s="23"/>
      <c r="AD984" s="23"/>
      <c r="AE984" s="23"/>
      <c r="AF984" s="23"/>
    </row>
    <row r="985" spans="1:32" ht="15.75" customHeight="1">
      <c r="A985" s="23"/>
      <c r="B985" s="23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  <c r="AA985" s="23"/>
      <c r="AB985" s="23"/>
      <c r="AC985" s="23"/>
      <c r="AD985" s="23"/>
      <c r="AE985" s="23"/>
      <c r="AF985" s="23"/>
    </row>
    <row r="986" spans="1:32" ht="15.75" customHeight="1">
      <c r="A986" s="23"/>
      <c r="B986" s="23"/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  <c r="AA986" s="23"/>
      <c r="AB986" s="23"/>
      <c r="AC986" s="23"/>
      <c r="AD986" s="23"/>
      <c r="AE986" s="23"/>
      <c r="AF986" s="23"/>
    </row>
    <row r="987" spans="1:32" ht="15.75" customHeight="1">
      <c r="A987" s="23"/>
      <c r="B987" s="23"/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  <c r="AA987" s="23"/>
      <c r="AB987" s="23"/>
      <c r="AC987" s="23"/>
      <c r="AD987" s="23"/>
      <c r="AE987" s="23"/>
      <c r="AF987" s="23"/>
    </row>
    <row r="988" spans="1:32" ht="15.75" customHeight="1">
      <c r="A988" s="23"/>
      <c r="B988" s="23"/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  <c r="AA988" s="23"/>
      <c r="AB988" s="23"/>
      <c r="AC988" s="23"/>
      <c r="AD988" s="23"/>
      <c r="AE988" s="23"/>
      <c r="AF988" s="23"/>
    </row>
    <row r="989" spans="1:32" ht="15.75" customHeight="1">
      <c r="A989" s="23"/>
      <c r="B989" s="23"/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  <c r="AA989" s="23"/>
      <c r="AB989" s="23"/>
      <c r="AC989" s="23"/>
      <c r="AD989" s="23"/>
      <c r="AE989" s="23"/>
      <c r="AF989" s="23"/>
    </row>
    <row r="990" spans="1:32" ht="15.75" customHeight="1">
      <c r="A990" s="23"/>
      <c r="B990" s="23"/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  <c r="AA990" s="23"/>
      <c r="AB990" s="23"/>
      <c r="AC990" s="23"/>
      <c r="AD990" s="23"/>
      <c r="AE990" s="23"/>
      <c r="AF990" s="23"/>
    </row>
    <row r="991" spans="1:32" ht="15.75" customHeight="1">
      <c r="A991" s="23"/>
      <c r="B991" s="23"/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  <c r="AA991" s="23"/>
      <c r="AB991" s="23"/>
      <c r="AC991" s="23"/>
      <c r="AD991" s="23"/>
      <c r="AE991" s="23"/>
      <c r="AF991" s="23"/>
    </row>
    <row r="992" spans="1:32" ht="15.75" customHeight="1">
      <c r="A992" s="23"/>
      <c r="B992" s="23"/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  <c r="AA992" s="23"/>
      <c r="AB992" s="23"/>
      <c r="AC992" s="23"/>
      <c r="AD992" s="23"/>
      <c r="AE992" s="23"/>
      <c r="AF992" s="23"/>
    </row>
    <row r="993" spans="1:32" ht="15.75" customHeight="1">
      <c r="A993" s="23"/>
      <c r="B993" s="23"/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  <c r="AA993" s="23"/>
      <c r="AB993" s="23"/>
      <c r="AC993" s="23"/>
      <c r="AD993" s="23"/>
      <c r="AE993" s="23"/>
      <c r="AF993" s="23"/>
    </row>
    <row r="994" spans="1:32" ht="15.75" customHeight="1">
      <c r="A994" s="23"/>
      <c r="B994" s="23"/>
      <c r="C994" s="23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  <c r="AA994" s="23"/>
      <c r="AB994" s="23"/>
      <c r="AC994" s="23"/>
      <c r="AD994" s="23"/>
      <c r="AE994" s="23"/>
      <c r="AF994" s="23"/>
    </row>
    <row r="995" spans="1:32" ht="15.75" customHeight="1">
      <c r="A995" s="23"/>
      <c r="B995" s="23"/>
      <c r="C995" s="23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  <c r="AA995" s="23"/>
      <c r="AB995" s="23"/>
      <c r="AC995" s="23"/>
      <c r="AD995" s="23"/>
      <c r="AE995" s="23"/>
      <c r="AF995" s="23"/>
    </row>
    <row r="996" spans="1:32" ht="15.75" customHeight="1">
      <c r="A996" s="23"/>
      <c r="B996" s="23"/>
      <c r="C996" s="23"/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  <c r="AA996" s="23"/>
      <c r="AB996" s="23"/>
      <c r="AC996" s="23"/>
      <c r="AD996" s="23"/>
      <c r="AE996" s="23"/>
      <c r="AF996" s="23"/>
    </row>
    <row r="997" spans="1:32" ht="15.75" customHeight="1">
      <c r="A997" s="23"/>
      <c r="B997" s="23"/>
      <c r="C997" s="23"/>
      <c r="D997" s="23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  <c r="AA997" s="23"/>
      <c r="AB997" s="23"/>
      <c r="AC997" s="23"/>
      <c r="AD997" s="23"/>
      <c r="AE997" s="23"/>
      <c r="AF997" s="23"/>
    </row>
    <row r="998" spans="1:32" ht="15.75" customHeight="1">
      <c r="A998" s="23"/>
      <c r="B998" s="23"/>
      <c r="C998" s="23"/>
      <c r="D998" s="23"/>
      <c r="E998" s="23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  <c r="AA998" s="23"/>
      <c r="AB998" s="23"/>
      <c r="AC998" s="23"/>
      <c r="AD998" s="23"/>
      <c r="AE998" s="23"/>
      <c r="AF998" s="23"/>
    </row>
    <row r="999" spans="1:32" ht="15.75" customHeight="1">
      <c r="A999" s="23"/>
      <c r="B999" s="23"/>
      <c r="C999" s="23"/>
      <c r="D999" s="23"/>
      <c r="E999" s="23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  <c r="AA999" s="23"/>
      <c r="AB999" s="23"/>
      <c r="AC999" s="23"/>
      <c r="AD999" s="23"/>
      <c r="AE999" s="23"/>
      <c r="AF999" s="23"/>
    </row>
    <row r="1000" spans="1:32" ht="15.75" customHeight="1">
      <c r="A1000" s="23"/>
      <c r="B1000" s="23"/>
      <c r="C1000" s="23"/>
      <c r="D1000" s="23"/>
      <c r="E1000" s="23"/>
      <c r="F1000" s="23"/>
      <c r="G1000" s="23"/>
      <c r="H1000" s="23"/>
      <c r="I1000" s="23"/>
      <c r="J1000" s="23"/>
      <c r="K1000" s="23"/>
      <c r="L1000" s="23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23"/>
      <c r="Y1000" s="23"/>
      <c r="Z1000" s="23"/>
      <c r="AA1000" s="23"/>
      <c r="AB1000" s="23"/>
      <c r="AC1000" s="23"/>
      <c r="AD1000" s="23"/>
      <c r="AE1000" s="23"/>
      <c r="AF1000" s="23"/>
    </row>
    <row r="1001" spans="1:32" ht="15.75" customHeight="1">
      <c r="A1001" s="23"/>
      <c r="B1001" s="23"/>
      <c r="C1001" s="23"/>
      <c r="D1001" s="23"/>
      <c r="E1001" s="23"/>
      <c r="F1001" s="23"/>
      <c r="G1001" s="23"/>
      <c r="H1001" s="23"/>
      <c r="I1001" s="23"/>
      <c r="J1001" s="23"/>
      <c r="K1001" s="23"/>
      <c r="L1001" s="23"/>
      <c r="M1001" s="23"/>
      <c r="N1001" s="23"/>
      <c r="O1001" s="23"/>
      <c r="P1001" s="23"/>
      <c r="Q1001" s="23"/>
      <c r="R1001" s="23"/>
      <c r="S1001" s="23"/>
      <c r="T1001" s="23"/>
      <c r="U1001" s="23"/>
      <c r="V1001" s="23"/>
      <c r="W1001" s="23"/>
      <c r="X1001" s="23"/>
      <c r="Y1001" s="23"/>
      <c r="Z1001" s="23"/>
      <c r="AA1001" s="23"/>
      <c r="AB1001" s="23"/>
      <c r="AC1001" s="23"/>
      <c r="AD1001" s="23"/>
      <c r="AE1001" s="23"/>
      <c r="AF1001" s="23"/>
    </row>
    <row r="1002" spans="1:32" ht="15.75" customHeight="1">
      <c r="A1002" s="23"/>
      <c r="B1002" s="23"/>
      <c r="C1002" s="23"/>
      <c r="D1002" s="23"/>
      <c r="E1002" s="23"/>
      <c r="F1002" s="23"/>
      <c r="G1002" s="23"/>
      <c r="H1002" s="23"/>
      <c r="I1002" s="23"/>
      <c r="J1002" s="23"/>
      <c r="K1002" s="23"/>
      <c r="L1002" s="23"/>
      <c r="M1002" s="23"/>
      <c r="N1002" s="23"/>
      <c r="O1002" s="23"/>
      <c r="P1002" s="23"/>
      <c r="Q1002" s="23"/>
      <c r="R1002" s="23"/>
      <c r="S1002" s="23"/>
      <c r="T1002" s="23"/>
      <c r="U1002" s="23"/>
      <c r="V1002" s="23"/>
      <c r="W1002" s="23"/>
      <c r="X1002" s="23"/>
      <c r="Y1002" s="23"/>
      <c r="Z1002" s="23"/>
      <c r="AA1002" s="23"/>
      <c r="AB1002" s="23"/>
      <c r="AC1002" s="23"/>
      <c r="AD1002" s="23"/>
      <c r="AE1002" s="23"/>
      <c r="AF1002" s="23"/>
    </row>
    <row r="1003" spans="1:32" ht="15.75" customHeight="1">
      <c r="A1003" s="23"/>
      <c r="B1003" s="23"/>
      <c r="C1003" s="23"/>
      <c r="D1003" s="23"/>
      <c r="E1003" s="23"/>
      <c r="F1003" s="23"/>
      <c r="G1003" s="23"/>
      <c r="H1003" s="23"/>
      <c r="I1003" s="23"/>
      <c r="J1003" s="23"/>
      <c r="K1003" s="23"/>
      <c r="L1003" s="23"/>
      <c r="M1003" s="23"/>
      <c r="N1003" s="23"/>
      <c r="O1003" s="23"/>
      <c r="P1003" s="23"/>
      <c r="Q1003" s="23"/>
      <c r="R1003" s="23"/>
      <c r="S1003" s="23"/>
      <c r="T1003" s="23"/>
      <c r="U1003" s="23"/>
      <c r="V1003" s="23"/>
      <c r="W1003" s="23"/>
      <c r="X1003" s="23"/>
      <c r="Y1003" s="23"/>
      <c r="Z1003" s="23"/>
      <c r="AA1003" s="23"/>
      <c r="AB1003" s="23"/>
      <c r="AC1003" s="23"/>
      <c r="AD1003" s="23"/>
      <c r="AE1003" s="23"/>
      <c r="AF1003" s="23"/>
    </row>
    <row r="1004" spans="1:32" ht="15.75" customHeight="1">
      <c r="A1004" s="23"/>
      <c r="B1004" s="23"/>
      <c r="C1004" s="23"/>
      <c r="D1004" s="23"/>
      <c r="E1004" s="23"/>
      <c r="F1004" s="23"/>
      <c r="G1004" s="23"/>
      <c r="H1004" s="23"/>
      <c r="I1004" s="23"/>
      <c r="J1004" s="23"/>
      <c r="K1004" s="23"/>
      <c r="L1004" s="23"/>
      <c r="M1004" s="23"/>
      <c r="N1004" s="23"/>
      <c r="O1004" s="23"/>
      <c r="P1004" s="23"/>
      <c r="Q1004" s="23"/>
      <c r="R1004" s="23"/>
      <c r="S1004" s="23"/>
      <c r="T1004" s="23"/>
      <c r="U1004" s="23"/>
      <c r="V1004" s="23"/>
      <c r="W1004" s="23"/>
      <c r="X1004" s="23"/>
      <c r="Y1004" s="23"/>
      <c r="Z1004" s="23"/>
      <c r="AA1004" s="23"/>
      <c r="AB1004" s="23"/>
      <c r="AC1004" s="23"/>
      <c r="AD1004" s="23"/>
      <c r="AE1004" s="23"/>
      <c r="AF1004" s="23"/>
    </row>
    <row r="1005" spans="1:32" ht="15.75" customHeight="1">
      <c r="A1005" s="23"/>
      <c r="B1005" s="23"/>
      <c r="C1005" s="23"/>
      <c r="D1005" s="23"/>
      <c r="E1005" s="23"/>
      <c r="F1005" s="23"/>
      <c r="G1005" s="23"/>
      <c r="H1005" s="23"/>
      <c r="I1005" s="23"/>
      <c r="J1005" s="23"/>
      <c r="K1005" s="23"/>
      <c r="L1005" s="23"/>
      <c r="M1005" s="23"/>
      <c r="N1005" s="23"/>
      <c r="O1005" s="23"/>
      <c r="P1005" s="23"/>
      <c r="Q1005" s="23"/>
      <c r="R1005" s="23"/>
      <c r="S1005" s="23"/>
      <c r="T1005" s="23"/>
      <c r="U1005" s="23"/>
      <c r="V1005" s="23"/>
      <c r="W1005" s="23"/>
      <c r="X1005" s="23"/>
      <c r="Y1005" s="23"/>
      <c r="Z1005" s="23"/>
      <c r="AA1005" s="23"/>
      <c r="AB1005" s="23"/>
      <c r="AC1005" s="23"/>
      <c r="AD1005" s="23"/>
      <c r="AE1005" s="23"/>
      <c r="AF1005" s="23"/>
    </row>
    <row r="1006" spans="1:32" ht="15.75" customHeight="1">
      <c r="A1006" s="23"/>
      <c r="B1006" s="23"/>
      <c r="C1006" s="23"/>
      <c r="D1006" s="23"/>
      <c r="E1006" s="23"/>
      <c r="F1006" s="23"/>
      <c r="G1006" s="23"/>
      <c r="H1006" s="23"/>
      <c r="I1006" s="23"/>
      <c r="J1006" s="23"/>
      <c r="K1006" s="23"/>
      <c r="L1006" s="23"/>
      <c r="M1006" s="23"/>
      <c r="N1006" s="23"/>
      <c r="O1006" s="23"/>
      <c r="P1006" s="23"/>
      <c r="Q1006" s="23"/>
      <c r="R1006" s="23"/>
      <c r="S1006" s="23"/>
      <c r="T1006" s="23"/>
      <c r="U1006" s="23"/>
      <c r="V1006" s="23"/>
      <c r="W1006" s="23"/>
      <c r="X1006" s="23"/>
      <c r="Y1006" s="23"/>
      <c r="Z1006" s="23"/>
      <c r="AA1006" s="23"/>
      <c r="AB1006" s="23"/>
      <c r="AC1006" s="23"/>
      <c r="AD1006" s="23"/>
      <c r="AE1006" s="23"/>
      <c r="AF1006" s="23"/>
    </row>
    <row r="1007" spans="1:32" ht="15.75" customHeight="1">
      <c r="A1007" s="23"/>
      <c r="B1007" s="23"/>
      <c r="C1007" s="23"/>
      <c r="D1007" s="23"/>
      <c r="E1007" s="23"/>
      <c r="F1007" s="23"/>
      <c r="G1007" s="23"/>
      <c r="H1007" s="23"/>
      <c r="I1007" s="23"/>
      <c r="J1007" s="23"/>
      <c r="K1007" s="23"/>
      <c r="L1007" s="23"/>
      <c r="M1007" s="23"/>
      <c r="N1007" s="23"/>
      <c r="O1007" s="23"/>
      <c r="P1007" s="23"/>
      <c r="Q1007" s="23"/>
      <c r="R1007" s="23"/>
      <c r="S1007" s="23"/>
      <c r="T1007" s="23"/>
      <c r="U1007" s="23"/>
      <c r="V1007" s="23"/>
      <c r="W1007" s="23"/>
      <c r="X1007" s="23"/>
      <c r="Y1007" s="23"/>
      <c r="Z1007" s="23"/>
      <c r="AA1007" s="23"/>
      <c r="AB1007" s="23"/>
      <c r="AC1007" s="23"/>
      <c r="AD1007" s="23"/>
      <c r="AE1007" s="23"/>
      <c r="AF1007" s="23"/>
    </row>
    <row r="1008" spans="1:32" ht="15.75" customHeight="1">
      <c r="A1008" s="23"/>
      <c r="B1008" s="23"/>
      <c r="C1008" s="23"/>
      <c r="D1008" s="23"/>
      <c r="E1008" s="23"/>
      <c r="F1008" s="23"/>
      <c r="G1008" s="23"/>
      <c r="H1008" s="23"/>
      <c r="I1008" s="23"/>
      <c r="J1008" s="23"/>
      <c r="K1008" s="23"/>
      <c r="L1008" s="23"/>
      <c r="M1008" s="23"/>
      <c r="N1008" s="23"/>
      <c r="O1008" s="23"/>
      <c r="P1008" s="23"/>
      <c r="Q1008" s="23"/>
      <c r="R1008" s="23"/>
      <c r="S1008" s="23"/>
      <c r="T1008" s="23"/>
      <c r="U1008" s="23"/>
      <c r="V1008" s="23"/>
      <c r="W1008" s="23"/>
      <c r="X1008" s="23"/>
      <c r="Y1008" s="23"/>
      <c r="Z1008" s="23"/>
      <c r="AA1008" s="23"/>
      <c r="AB1008" s="23"/>
      <c r="AC1008" s="23"/>
      <c r="AD1008" s="23"/>
      <c r="AE1008" s="23"/>
      <c r="AF1008" s="23"/>
    </row>
    <row r="1009" spans="1:32" ht="15.75" customHeight="1">
      <c r="A1009" s="23"/>
      <c r="B1009" s="23"/>
      <c r="C1009" s="23"/>
      <c r="D1009" s="23"/>
      <c r="E1009" s="23"/>
      <c r="F1009" s="23"/>
      <c r="G1009" s="23"/>
      <c r="H1009" s="23"/>
      <c r="I1009" s="23"/>
      <c r="J1009" s="23"/>
      <c r="K1009" s="23"/>
      <c r="L1009" s="23"/>
      <c r="M1009" s="23"/>
      <c r="N1009" s="23"/>
      <c r="O1009" s="23"/>
      <c r="P1009" s="23"/>
      <c r="Q1009" s="23"/>
      <c r="R1009" s="23"/>
      <c r="S1009" s="23"/>
      <c r="T1009" s="23"/>
      <c r="U1009" s="23"/>
      <c r="V1009" s="23"/>
      <c r="W1009" s="23"/>
      <c r="X1009" s="23"/>
      <c r="Y1009" s="23"/>
      <c r="Z1009" s="23"/>
      <c r="AA1009" s="23"/>
      <c r="AB1009" s="23"/>
      <c r="AC1009" s="23"/>
      <c r="AD1009" s="23"/>
      <c r="AE1009" s="23"/>
      <c r="AF1009" s="23"/>
    </row>
    <row r="1010" spans="1:32" ht="15.75" customHeight="1">
      <c r="A1010" s="23"/>
      <c r="B1010" s="23"/>
      <c r="C1010" s="23"/>
      <c r="D1010" s="23"/>
      <c r="E1010" s="23"/>
      <c r="F1010" s="23"/>
      <c r="G1010" s="23"/>
      <c r="H1010" s="23"/>
      <c r="I1010" s="23"/>
      <c r="J1010" s="23"/>
      <c r="K1010" s="23"/>
      <c r="L1010" s="23"/>
      <c r="M1010" s="23"/>
      <c r="N1010" s="23"/>
      <c r="O1010" s="23"/>
      <c r="P1010" s="23"/>
      <c r="Q1010" s="23"/>
      <c r="R1010" s="23"/>
      <c r="S1010" s="23"/>
      <c r="T1010" s="23"/>
      <c r="U1010" s="23"/>
      <c r="V1010" s="23"/>
      <c r="W1010" s="23"/>
      <c r="X1010" s="23"/>
      <c r="Y1010" s="23"/>
      <c r="Z1010" s="23"/>
      <c r="AA1010" s="23"/>
      <c r="AB1010" s="23"/>
      <c r="AC1010" s="23"/>
      <c r="AD1010" s="23"/>
      <c r="AE1010" s="23"/>
      <c r="AF1010" s="23"/>
    </row>
    <row r="1011" spans="1:32" ht="15.75" customHeight="1">
      <c r="A1011" s="23"/>
      <c r="B1011" s="23"/>
      <c r="C1011" s="23"/>
      <c r="D1011" s="23"/>
      <c r="E1011" s="23"/>
      <c r="F1011" s="23"/>
      <c r="G1011" s="23"/>
      <c r="H1011" s="23"/>
      <c r="I1011" s="23"/>
      <c r="J1011" s="23"/>
      <c r="K1011" s="23"/>
      <c r="L1011" s="23"/>
      <c r="M1011" s="23"/>
      <c r="N1011" s="23"/>
      <c r="O1011" s="23"/>
      <c r="P1011" s="23"/>
      <c r="Q1011" s="23"/>
      <c r="R1011" s="23"/>
      <c r="S1011" s="23"/>
      <c r="T1011" s="23"/>
      <c r="U1011" s="23"/>
      <c r="V1011" s="23"/>
      <c r="W1011" s="23"/>
      <c r="X1011" s="23"/>
      <c r="Y1011" s="23"/>
      <c r="Z1011" s="23"/>
      <c r="AA1011" s="23"/>
      <c r="AB1011" s="23"/>
      <c r="AC1011" s="23"/>
      <c r="AD1011" s="23"/>
      <c r="AE1011" s="23"/>
      <c r="AF1011" s="23"/>
    </row>
    <row r="1012" spans="1:32" ht="15.75" customHeight="1">
      <c r="A1012" s="23"/>
      <c r="B1012" s="23"/>
      <c r="C1012" s="23"/>
      <c r="D1012" s="23"/>
      <c r="E1012" s="23"/>
      <c r="F1012" s="23"/>
      <c r="G1012" s="23"/>
      <c r="H1012" s="23"/>
      <c r="I1012" s="23"/>
      <c r="J1012" s="23"/>
      <c r="K1012" s="23"/>
      <c r="L1012" s="23"/>
      <c r="M1012" s="23"/>
      <c r="N1012" s="23"/>
      <c r="O1012" s="23"/>
      <c r="P1012" s="23"/>
      <c r="Q1012" s="23"/>
      <c r="R1012" s="23"/>
      <c r="S1012" s="23"/>
      <c r="T1012" s="23"/>
      <c r="U1012" s="23"/>
      <c r="V1012" s="23"/>
      <c r="W1012" s="23"/>
      <c r="X1012" s="23"/>
      <c r="Y1012" s="23"/>
      <c r="Z1012" s="23"/>
      <c r="AA1012" s="23"/>
      <c r="AB1012" s="23"/>
      <c r="AC1012" s="23"/>
      <c r="AD1012" s="23"/>
      <c r="AE1012" s="23"/>
      <c r="AF1012" s="23"/>
    </row>
  </sheetData>
  <mergeCells count="1">
    <mergeCell ref="M53:M55"/>
  </mergeCells>
  <conditionalFormatting sqref="C12:C36">
    <cfRule type="colorScale" priority="6">
      <colorScale>
        <cfvo type="min"/>
        <cfvo type="max"/>
        <color rgb="FFFFFFFF"/>
        <color rgb="FF57BB8A"/>
      </colorScale>
    </cfRule>
  </conditionalFormatting>
  <conditionalFormatting sqref="C37:D42 F37:G42 I37:J42 H38:H42">
    <cfRule type="colorScale" priority="1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43:E46">
    <cfRule type="colorScale" priority="17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D12:D36">
    <cfRule type="colorScale" priority="7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E12:E36">
    <cfRule type="colorScale" priority="8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E37:E42">
    <cfRule type="colorScale" priority="15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F43:F46">
    <cfRule type="colorScale" priority="18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12:G36">
    <cfRule type="colorScale" priority="9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H13:H36">
    <cfRule type="colorScale" priority="10">
      <colorScale>
        <cfvo type="min"/>
        <cfvo type="max"/>
        <color rgb="FFFFFFFF"/>
        <color rgb="FF57BB8A"/>
      </colorScale>
    </cfRule>
  </conditionalFormatting>
  <conditionalFormatting sqref="H53:L53">
    <cfRule type="colorScale" priority="4">
      <colorScale>
        <cfvo type="min"/>
        <cfvo type="max"/>
        <color rgb="FFFFFFFF"/>
        <color rgb="FF57BB8A"/>
      </colorScale>
    </cfRule>
  </conditionalFormatting>
  <conditionalFormatting sqref="H55:L55">
    <cfRule type="colorScale" priority="5">
      <colorScale>
        <cfvo type="min"/>
        <cfvo type="max"/>
        <color rgb="FFFFFFFF"/>
        <color rgb="FFE67C73"/>
      </colorScale>
    </cfRule>
  </conditionalFormatting>
  <conditionalFormatting sqref="I13:I36">
    <cfRule type="colorScale" priority="11">
      <colorScale>
        <cfvo type="min"/>
        <cfvo type="max"/>
        <color rgb="FFFFFFFF"/>
        <color rgb="FFE67C73"/>
      </colorScale>
    </cfRule>
  </conditionalFormatting>
  <conditionalFormatting sqref="I43:L46">
    <cfRule type="colorScale" priority="19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I47:L47">
    <cfRule type="colorScale" priority="20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I50:L50">
    <cfRule type="colorScale" priority="3">
      <colorScale>
        <cfvo type="min"/>
        <cfvo type="max"/>
        <color rgb="FFFFFFFF"/>
        <color rgb="FF57BB8A"/>
      </colorScale>
    </cfRule>
  </conditionalFormatting>
  <conditionalFormatting sqref="K37:M42">
    <cfRule type="colorScale" priority="16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L12:M36">
    <cfRule type="colorScale" priority="12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M56:M62">
    <cfRule type="colorScale" priority="1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R18:R24">
    <cfRule type="colorScale" priority="26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R31:R37 AE31:AE37">
    <cfRule type="colorScale" priority="2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R43:R53 X43:X50 AD43:AF50">
    <cfRule type="colorScale" priority="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R53:R67">
    <cfRule type="colorScale" priority="27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S18:S24">
    <cfRule type="colorScale" priority="2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S31:S37 AF31:AF37">
    <cfRule type="colorScale" priority="2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S53:S71">
    <cfRule type="colorScale" priority="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X31:X37">
    <cfRule type="colorScale" priority="25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Y31:Y38">
    <cfRule type="colorScale" priority="2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pageMargins left="0.7" right="0.7" top="0.75" bottom="0.75" header="0" footer="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E0C3B-AEAD-4F66-AF8E-5A9627CAA4C7}">
  <dimension ref="B1:W1000"/>
  <sheetViews>
    <sheetView showGridLines="0" workbookViewId="0"/>
  </sheetViews>
  <sheetFormatPr defaultColWidth="14.44140625" defaultRowHeight="15" customHeight="1"/>
  <cols>
    <col min="1" max="1" width="8.6640625" customWidth="1"/>
    <col min="2" max="2" width="13.6640625" customWidth="1"/>
    <col min="3" max="3" width="15.33203125" customWidth="1"/>
    <col min="4" max="4" width="16.33203125" customWidth="1"/>
    <col min="5" max="5" width="12" customWidth="1"/>
    <col min="6" max="6" width="12.109375" customWidth="1"/>
    <col min="7" max="7" width="13.88671875" customWidth="1"/>
    <col min="8" max="8" width="12.33203125" customWidth="1"/>
    <col min="9" max="9" width="14.33203125" customWidth="1"/>
    <col min="10" max="10" width="10" customWidth="1"/>
    <col min="11" max="11" width="13.109375" customWidth="1"/>
    <col min="12" max="12" width="9.109375" customWidth="1"/>
    <col min="13" max="13" width="10.33203125" customWidth="1"/>
    <col min="14" max="14" width="11.44140625" customWidth="1"/>
    <col min="15" max="26" width="8.6640625" customWidth="1"/>
  </cols>
  <sheetData>
    <row r="1" spans="2:17" ht="14.25" customHeight="1"/>
    <row r="2" spans="2:17" ht="14.25" customHeight="1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2:17" ht="14.25" customHeight="1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2"/>
    </row>
    <row r="4" spans="2:17" ht="14.25" customHeight="1"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2"/>
    </row>
    <row r="5" spans="2:17" ht="14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2:17" ht="14.25" customHeight="1">
      <c r="J6" s="4"/>
      <c r="K6" s="4"/>
      <c r="L6" s="4"/>
      <c r="M6" s="4"/>
      <c r="N6" s="4"/>
    </row>
    <row r="7" spans="2:17" ht="14.25" customHeight="1"/>
    <row r="8" spans="2:17" ht="14.25" customHeight="1">
      <c r="B8" s="5" t="s">
        <v>1</v>
      </c>
    </row>
    <row r="9" spans="2:17" ht="14.25" customHeight="1">
      <c r="B9" s="5" t="s">
        <v>2</v>
      </c>
      <c r="C9" s="5" t="s">
        <v>3</v>
      </c>
      <c r="D9" s="5" t="s">
        <v>4</v>
      </c>
      <c r="E9" s="5" t="s">
        <v>5</v>
      </c>
      <c r="F9" s="5" t="s">
        <v>6</v>
      </c>
    </row>
    <row r="10" spans="2:17" ht="14.25" customHeight="1">
      <c r="B10" s="6" t="s">
        <v>7</v>
      </c>
      <c r="C10" s="7">
        <v>3700.1</v>
      </c>
      <c r="D10" s="6">
        <v>509330</v>
      </c>
      <c r="E10" s="6">
        <v>221113</v>
      </c>
      <c r="F10" s="6">
        <v>15570</v>
      </c>
    </row>
    <row r="11" spans="2:17" ht="14.25" customHeight="1">
      <c r="B11" s="6" t="s">
        <v>8</v>
      </c>
      <c r="C11" s="7">
        <v>326.3</v>
      </c>
      <c r="D11" s="6">
        <v>20487</v>
      </c>
      <c r="E11" s="6">
        <v>20845</v>
      </c>
      <c r="F11" s="6">
        <v>740</v>
      </c>
    </row>
    <row r="12" spans="2:17" ht="14.25" customHeight="1">
      <c r="B12" s="6" t="s">
        <v>9</v>
      </c>
      <c r="C12" s="7">
        <v>1327.9</v>
      </c>
      <c r="D12" s="6">
        <v>21233</v>
      </c>
      <c r="E12" s="6">
        <v>19626</v>
      </c>
      <c r="F12" s="6">
        <v>516</v>
      </c>
    </row>
    <row r="13" spans="2:17" ht="14.25" customHeight="1">
      <c r="B13" s="6" t="s">
        <v>10</v>
      </c>
      <c r="C13" s="7">
        <v>862.55</v>
      </c>
      <c r="D13" s="6">
        <v>22210</v>
      </c>
      <c r="E13" s="6">
        <v>19914</v>
      </c>
      <c r="F13" s="6">
        <v>347</v>
      </c>
    </row>
    <row r="14" spans="2:17" ht="14.25" customHeight="1">
      <c r="B14" s="6" t="s">
        <v>11</v>
      </c>
      <c r="C14" s="7">
        <v>577.79999999999995</v>
      </c>
      <c r="D14" s="6">
        <v>120274</v>
      </c>
      <c r="E14" s="6">
        <v>21889</v>
      </c>
      <c r="F14" s="6">
        <v>1575</v>
      </c>
    </row>
    <row r="15" spans="2:17" ht="14.25" customHeight="1">
      <c r="B15" s="6" t="s">
        <v>12</v>
      </c>
      <c r="C15" s="7">
        <v>263.39999999999998</v>
      </c>
      <c r="D15" s="6">
        <v>24773</v>
      </c>
      <c r="E15" s="6">
        <v>12331</v>
      </c>
      <c r="F15" s="6">
        <v>930</v>
      </c>
    </row>
    <row r="16" spans="2:17" ht="14.25" customHeight="1">
      <c r="B16" s="6" t="s">
        <v>13</v>
      </c>
      <c r="C16" s="7">
        <v>458.85</v>
      </c>
      <c r="D16" s="6">
        <v>11756</v>
      </c>
      <c r="E16" s="6">
        <v>8650</v>
      </c>
      <c r="F16" s="6">
        <v>909</v>
      </c>
    </row>
    <row r="17" spans="2:8" ht="14.25" customHeight="1">
      <c r="B17" s="6" t="s">
        <v>14</v>
      </c>
      <c r="C17" s="7">
        <v>177.45</v>
      </c>
      <c r="D17" s="6">
        <v>31993</v>
      </c>
      <c r="E17" s="6">
        <v>10328</v>
      </c>
      <c r="F17" s="6">
        <v>414</v>
      </c>
    </row>
    <row r="18" spans="2:8" ht="14.25" customHeight="1">
      <c r="B18" s="6" t="s">
        <v>15</v>
      </c>
      <c r="C18" s="7">
        <v>65.7</v>
      </c>
      <c r="D18" s="6">
        <v>39688</v>
      </c>
      <c r="E18" s="6">
        <v>7409</v>
      </c>
      <c r="F18" s="6">
        <v>606</v>
      </c>
    </row>
    <row r="19" spans="2:8" ht="14.25" customHeight="1">
      <c r="B19" s="6" t="s">
        <v>16</v>
      </c>
      <c r="C19" s="7">
        <v>339.95</v>
      </c>
      <c r="D19" s="6">
        <v>9539</v>
      </c>
      <c r="E19" s="6">
        <v>4429</v>
      </c>
      <c r="F19" s="6">
        <v>734</v>
      </c>
    </row>
    <row r="20" spans="2:8" ht="14.25" customHeight="1">
      <c r="B20" s="6" t="s">
        <v>17</v>
      </c>
      <c r="C20" s="7">
        <v>674.4</v>
      </c>
      <c r="D20" s="6">
        <v>15569</v>
      </c>
      <c r="E20" s="6">
        <v>3121</v>
      </c>
      <c r="F20" s="6">
        <v>-210</v>
      </c>
    </row>
    <row r="21" spans="2:8" ht="14.25" customHeight="1">
      <c r="B21" s="6" t="s">
        <v>18</v>
      </c>
      <c r="C21" s="7">
        <v>215.5</v>
      </c>
      <c r="D21" s="6">
        <v>12090</v>
      </c>
      <c r="E21" s="6">
        <v>3281</v>
      </c>
      <c r="F21" s="6">
        <v>445</v>
      </c>
    </row>
    <row r="22" spans="2:8" ht="14.25" customHeight="1">
      <c r="B22" s="6" t="s">
        <v>19</v>
      </c>
      <c r="C22" s="7">
        <v>654</v>
      </c>
      <c r="D22" s="6">
        <v>15717</v>
      </c>
      <c r="E22" s="6">
        <v>2453</v>
      </c>
      <c r="F22" s="6">
        <v>495</v>
      </c>
    </row>
    <row r="23" spans="2:8" ht="14.25" customHeight="1"/>
    <row r="24" spans="2:8" ht="14.25" customHeight="1">
      <c r="B24" s="8" t="s">
        <v>20</v>
      </c>
      <c r="C24" s="8"/>
      <c r="D24" s="8">
        <f t="shared" ref="D24:F24" si="0">SUM(D10:D22)</f>
        <v>854659</v>
      </c>
      <c r="E24" s="8">
        <f t="shared" si="0"/>
        <v>355389</v>
      </c>
      <c r="F24" s="8">
        <f t="shared" si="0"/>
        <v>23071</v>
      </c>
    </row>
    <row r="25" spans="2:8" ht="14.25" customHeight="1"/>
    <row r="26" spans="2:8" ht="14.25" customHeight="1"/>
    <row r="27" spans="2:8" ht="14.25" customHeight="1">
      <c r="B27" s="5" t="s">
        <v>21</v>
      </c>
    </row>
    <row r="28" spans="2:8" ht="14.25" customHeight="1">
      <c r="B28" s="5" t="s">
        <v>2</v>
      </c>
      <c r="C28" s="5" t="s">
        <v>22</v>
      </c>
      <c r="D28" s="5" t="s">
        <v>23</v>
      </c>
      <c r="E28" s="5" t="s">
        <v>24</v>
      </c>
      <c r="F28" s="5" t="s">
        <v>25</v>
      </c>
      <c r="G28" s="5" t="s">
        <v>5</v>
      </c>
      <c r="H28" s="5" t="s">
        <v>26</v>
      </c>
    </row>
    <row r="29" spans="2:8" ht="14.25" customHeight="1">
      <c r="B29" s="6" t="s">
        <v>7</v>
      </c>
      <c r="C29" s="9">
        <v>0.1512</v>
      </c>
      <c r="D29" s="9">
        <v>9.4100000000000003E-2</v>
      </c>
      <c r="E29" s="9">
        <v>0.1002</v>
      </c>
      <c r="F29" s="9">
        <v>0.12039999999999999</v>
      </c>
      <c r="G29" s="6">
        <v>221113</v>
      </c>
      <c r="H29" s="10">
        <v>40187</v>
      </c>
    </row>
    <row r="30" spans="2:8" ht="14.25" customHeight="1">
      <c r="B30" s="6" t="s">
        <v>8</v>
      </c>
      <c r="C30" s="9">
        <v>0.2621</v>
      </c>
      <c r="D30" s="9">
        <v>0.1008</v>
      </c>
      <c r="E30" s="9">
        <v>0.12759999999999999</v>
      </c>
      <c r="F30" s="9">
        <v>0.1031</v>
      </c>
      <c r="G30" s="6">
        <v>20845</v>
      </c>
      <c r="H30" s="10">
        <v>4786</v>
      </c>
    </row>
    <row r="31" spans="2:8" ht="14.25" customHeight="1">
      <c r="B31" s="6" t="s">
        <v>9</v>
      </c>
      <c r="C31" s="9">
        <v>8.1600000000000006E-2</v>
      </c>
      <c r="D31" s="9">
        <v>0.12609999999999999</v>
      </c>
      <c r="E31" s="9">
        <v>0.1072</v>
      </c>
      <c r="F31" s="9">
        <v>0.1275</v>
      </c>
      <c r="G31" s="6">
        <v>19626</v>
      </c>
      <c r="H31" s="10">
        <v>3246</v>
      </c>
    </row>
    <row r="32" spans="2:8" ht="14.25" customHeight="1">
      <c r="B32" s="6" t="s">
        <v>10</v>
      </c>
      <c r="C32" s="9">
        <v>6.3200000000000006E-2</v>
      </c>
      <c r="D32" s="9">
        <v>0.126</v>
      </c>
      <c r="E32" s="9">
        <v>0.1143</v>
      </c>
      <c r="F32" s="9">
        <v>0.1244</v>
      </c>
      <c r="G32" s="6">
        <v>19914</v>
      </c>
      <c r="H32" s="10">
        <v>3429</v>
      </c>
    </row>
    <row r="33" spans="2:9" ht="14.25" customHeight="1">
      <c r="B33" s="6" t="s">
        <v>11</v>
      </c>
      <c r="C33" s="9">
        <v>-0.26869999999999999</v>
      </c>
      <c r="D33" s="9">
        <v>0.16800000000000001</v>
      </c>
      <c r="E33" s="9">
        <v>0.2427</v>
      </c>
      <c r="F33" s="9">
        <v>0.18790000000000001</v>
      </c>
      <c r="G33" s="6">
        <v>21889</v>
      </c>
      <c r="H33" s="10">
        <v>1654</v>
      </c>
    </row>
    <row r="34" spans="2:9" ht="14.25" customHeight="1">
      <c r="B34" s="6" t="s">
        <v>12</v>
      </c>
      <c r="C34" s="9">
        <v>-0.17230000000000001</v>
      </c>
      <c r="D34" s="9">
        <v>0.20810000000000001</v>
      </c>
      <c r="E34" s="9">
        <v>0.11749999999999999</v>
      </c>
      <c r="F34" s="9">
        <v>0.10780000000000001</v>
      </c>
      <c r="G34" s="6">
        <v>12331</v>
      </c>
      <c r="H34" s="10">
        <v>2654</v>
      </c>
    </row>
    <row r="35" spans="2:9" ht="14.25" customHeight="1">
      <c r="B35" s="6" t="s">
        <v>13</v>
      </c>
      <c r="C35" s="9">
        <v>3.6299999999999999E-2</v>
      </c>
      <c r="D35" s="9">
        <v>0.1804</v>
      </c>
      <c r="E35" s="9">
        <v>0.22339999999999999</v>
      </c>
      <c r="F35" s="9"/>
      <c r="G35" s="6">
        <v>8650</v>
      </c>
      <c r="H35" s="11"/>
    </row>
    <row r="36" spans="2:9" ht="14.25" customHeight="1">
      <c r="B36" s="6" t="s">
        <v>14</v>
      </c>
      <c r="C36" s="9">
        <v>0.10249999999999999</v>
      </c>
      <c r="D36" s="9">
        <v>1.04E-2</v>
      </c>
      <c r="E36" s="9">
        <v>9.8500000000000004E-2</v>
      </c>
      <c r="F36" s="9"/>
      <c r="G36" s="6">
        <v>10328</v>
      </c>
      <c r="H36" s="11"/>
    </row>
    <row r="37" spans="2:9" ht="14.25" customHeight="1">
      <c r="B37" s="6" t="s">
        <v>15</v>
      </c>
      <c r="C37" s="9">
        <v>0.13339999999999999</v>
      </c>
      <c r="D37" s="9">
        <v>2.01E-2</v>
      </c>
      <c r="E37" s="9">
        <v>7.0999999999999994E-2</v>
      </c>
      <c r="F37" s="9">
        <v>0.14349999999999999</v>
      </c>
      <c r="G37" s="6">
        <v>7409</v>
      </c>
      <c r="H37" s="10">
        <v>991</v>
      </c>
    </row>
    <row r="38" spans="2:9" ht="14.25" customHeight="1">
      <c r="B38" s="6" t="s">
        <v>16</v>
      </c>
      <c r="C38" s="9">
        <v>4.1000000000000003E-3</v>
      </c>
      <c r="D38" s="9">
        <v>0.15690000000000001</v>
      </c>
      <c r="E38" s="9">
        <v>0.1817</v>
      </c>
      <c r="F38" s="9">
        <v>0.1368</v>
      </c>
      <c r="G38" s="6">
        <v>4429</v>
      </c>
      <c r="H38" s="10">
        <v>647</v>
      </c>
    </row>
    <row r="39" spans="2:9" ht="14.25" customHeight="1">
      <c r="B39" s="6" t="s">
        <v>17</v>
      </c>
      <c r="C39" s="9">
        <v>0.77669999999999995</v>
      </c>
      <c r="D39" s="9"/>
      <c r="E39" s="9"/>
      <c r="F39" s="9"/>
      <c r="G39" s="6">
        <v>3121</v>
      </c>
      <c r="H39" s="11"/>
    </row>
    <row r="40" spans="2:9" ht="14.25" customHeight="1">
      <c r="B40" s="6" t="s">
        <v>18</v>
      </c>
      <c r="C40" s="9">
        <v>-0.23719999999999999</v>
      </c>
      <c r="D40" s="9">
        <v>5.8000000000000003E-2</v>
      </c>
      <c r="E40" s="9">
        <v>5.9200000000000003E-2</v>
      </c>
      <c r="F40" s="9">
        <v>5.1200000000000002E-2</v>
      </c>
      <c r="G40" s="6">
        <v>3281</v>
      </c>
      <c r="H40" s="10">
        <v>1552</v>
      </c>
    </row>
    <row r="41" spans="2:9" ht="14.25" customHeight="1" thickBot="1">
      <c r="B41" s="12" t="s">
        <v>19</v>
      </c>
      <c r="C41" s="13">
        <v>-0.1066</v>
      </c>
      <c r="D41" s="13">
        <v>3.6900000000000002E-2</v>
      </c>
      <c r="E41" s="13">
        <v>8.4000000000000005E-2</v>
      </c>
      <c r="F41" s="13"/>
      <c r="G41" s="12">
        <v>2453</v>
      </c>
      <c r="H41" s="14"/>
    </row>
    <row r="42" spans="2:9" ht="14.25" customHeight="1" thickTop="1">
      <c r="H42" s="11"/>
    </row>
    <row r="43" spans="2:9" ht="14.25" customHeight="1">
      <c r="B43" s="8" t="s">
        <v>20</v>
      </c>
      <c r="C43" s="15">
        <v>9.1499999999999998E-2</v>
      </c>
      <c r="D43" s="15">
        <v>0.1031</v>
      </c>
      <c r="E43" s="15">
        <v>0.1116</v>
      </c>
      <c r="F43" s="15">
        <v>0.127</v>
      </c>
      <c r="G43" s="8">
        <v>355389</v>
      </c>
      <c r="H43" s="8">
        <v>59146</v>
      </c>
    </row>
    <row r="44" spans="2:9" ht="14.25" customHeight="1"/>
    <row r="45" spans="2:9" ht="14.25" customHeight="1"/>
    <row r="46" spans="2:9" ht="14.25" customHeight="1">
      <c r="B46" s="5" t="s">
        <v>27</v>
      </c>
    </row>
    <row r="47" spans="2:9" ht="14.25" customHeight="1">
      <c r="B47" s="5" t="s">
        <v>2</v>
      </c>
      <c r="C47" s="5" t="s">
        <v>28</v>
      </c>
      <c r="D47" s="5" t="s">
        <v>29</v>
      </c>
      <c r="E47" s="5" t="s">
        <v>30</v>
      </c>
      <c r="F47" s="5" t="s">
        <v>31</v>
      </c>
      <c r="G47" s="5" t="s">
        <v>32</v>
      </c>
      <c r="H47" s="5" t="s">
        <v>33</v>
      </c>
      <c r="I47" s="5" t="s">
        <v>34</v>
      </c>
    </row>
    <row r="48" spans="2:9" ht="14.25" customHeight="1">
      <c r="B48" s="6" t="s">
        <v>7</v>
      </c>
      <c r="C48" s="9">
        <v>6.25E-2</v>
      </c>
      <c r="D48" s="9">
        <v>6.4699999999999994E-2</v>
      </c>
      <c r="E48" s="9">
        <v>7.0400000000000004E-2</v>
      </c>
      <c r="F48" s="9">
        <v>6.8900000000000003E-2</v>
      </c>
      <c r="G48" s="9">
        <v>7.2599999999999998E-2</v>
      </c>
      <c r="H48" s="9">
        <v>5.7299999999999997E-2</v>
      </c>
      <c r="I48" s="9">
        <v>7.2999999999999995E-2</v>
      </c>
    </row>
    <row r="49" spans="2:9" ht="14.25" customHeight="1">
      <c r="B49" s="6" t="s">
        <v>8</v>
      </c>
      <c r="C49" s="9">
        <v>0.04</v>
      </c>
      <c r="D49" s="9">
        <v>4.2200000000000001E-2</v>
      </c>
      <c r="E49" s="9">
        <v>3.5499999999999997E-2</v>
      </c>
      <c r="F49" s="9">
        <v>4.1500000000000002E-2</v>
      </c>
      <c r="G49" s="9">
        <v>4.3999999999999997E-2</v>
      </c>
      <c r="H49" s="9">
        <v>6.4000000000000003E-3</v>
      </c>
      <c r="I49" s="9">
        <v>3.8699999999999998E-2</v>
      </c>
    </row>
    <row r="50" spans="2:9" ht="14.25" customHeight="1">
      <c r="B50" s="6" t="s">
        <v>9</v>
      </c>
      <c r="C50" s="9">
        <v>1.83E-2</v>
      </c>
      <c r="D50" s="9">
        <v>2.6599999999999999E-2</v>
      </c>
      <c r="E50" s="9">
        <v>2.63E-2</v>
      </c>
      <c r="F50" s="9">
        <v>2.6599999999999999E-2</v>
      </c>
      <c r="G50" s="9">
        <v>4.4900000000000002E-2</v>
      </c>
      <c r="H50" s="9">
        <v>1.7299999999999999E-2</v>
      </c>
      <c r="I50" s="9">
        <v>3.39E-2</v>
      </c>
    </row>
    <row r="51" spans="2:9" ht="14.25" customHeight="1">
      <c r="B51" s="6" t="s">
        <v>10</v>
      </c>
      <c r="C51" s="9">
        <v>1.95E-2</v>
      </c>
      <c r="D51" s="9">
        <v>9.9000000000000008E-3</v>
      </c>
      <c r="E51" s="9">
        <v>1.7399999999999999E-2</v>
      </c>
      <c r="F51" s="9">
        <v>1.0200000000000001E-2</v>
      </c>
      <c r="G51" s="9">
        <v>4.5100000000000001E-2</v>
      </c>
      <c r="H51" s="9">
        <v>1.2699999999999999E-2</v>
      </c>
      <c r="I51" s="9">
        <v>3.4099999999999998E-2</v>
      </c>
    </row>
    <row r="52" spans="2:9" ht="14.25" customHeight="1">
      <c r="B52" s="6" t="s">
        <v>11</v>
      </c>
      <c r="C52" s="9">
        <v>5.5E-2</v>
      </c>
      <c r="D52" s="9">
        <v>6.1600000000000002E-2</v>
      </c>
      <c r="E52" s="9">
        <v>7.1999999999999995E-2</v>
      </c>
      <c r="F52" s="9">
        <v>6.6199999999999995E-2</v>
      </c>
      <c r="G52" s="9">
        <v>7.0000000000000007E-2</v>
      </c>
      <c r="H52" s="9">
        <v>6.3E-2</v>
      </c>
      <c r="I52" s="9">
        <v>2.4199999999999999E-2</v>
      </c>
    </row>
    <row r="53" spans="2:9" ht="14.25" customHeight="1">
      <c r="B53" s="6" t="s">
        <v>12</v>
      </c>
      <c r="C53" s="9">
        <v>9.7900000000000001E-2</v>
      </c>
      <c r="D53" s="9">
        <v>6.7699999999999996E-2</v>
      </c>
      <c r="E53" s="9">
        <v>7.5399999999999995E-2</v>
      </c>
      <c r="F53" s="9">
        <v>7.3800000000000004E-2</v>
      </c>
      <c r="G53" s="9">
        <v>9.3899999999999997E-2</v>
      </c>
      <c r="H53" s="9">
        <v>0.22489999999999999</v>
      </c>
      <c r="I53" s="9">
        <v>5.28E-2</v>
      </c>
    </row>
    <row r="54" spans="2:9" ht="14.25" customHeight="1">
      <c r="B54" s="6" t="s">
        <v>13</v>
      </c>
      <c r="C54" s="9">
        <v>0.26519999999999999</v>
      </c>
      <c r="D54" s="9">
        <v>8.6499999999999994E-2</v>
      </c>
      <c r="E54" s="9">
        <v>0.1051</v>
      </c>
      <c r="F54" s="9">
        <v>8.2699999999999996E-2</v>
      </c>
      <c r="G54" s="9">
        <v>9.2999999999999999E-2</v>
      </c>
      <c r="H54" s="9">
        <v>6.08E-2</v>
      </c>
      <c r="I54" s="9"/>
    </row>
    <row r="55" spans="2:9" ht="14.25" customHeight="1">
      <c r="B55" s="6" t="s">
        <v>14</v>
      </c>
      <c r="C55" s="9">
        <v>5.0500000000000003E-2</v>
      </c>
      <c r="D55" s="9">
        <v>4.0099999999999997E-2</v>
      </c>
      <c r="E55" s="9">
        <v>4.0099999999999997E-2</v>
      </c>
      <c r="F55" s="9">
        <v>3.1699999999999999E-2</v>
      </c>
      <c r="G55" s="9">
        <v>3.9899999999999998E-2</v>
      </c>
      <c r="H55" s="9">
        <v>6.3600000000000004E-2</v>
      </c>
      <c r="I55" s="9"/>
    </row>
    <row r="56" spans="2:9" ht="14.25" customHeight="1">
      <c r="B56" s="6" t="s">
        <v>15</v>
      </c>
      <c r="C56" s="9">
        <v>7.5600000000000001E-2</v>
      </c>
      <c r="D56" s="9">
        <v>8.2000000000000003E-2</v>
      </c>
      <c r="E56" s="9">
        <v>8.1799999999999998E-2</v>
      </c>
      <c r="F56" s="9">
        <v>0.1125</v>
      </c>
      <c r="G56" s="9">
        <v>0.12670000000000001</v>
      </c>
      <c r="H56" s="9">
        <v>0.123</v>
      </c>
      <c r="I56" s="9">
        <v>0.17760000000000001</v>
      </c>
    </row>
    <row r="57" spans="2:9" ht="14.25" customHeight="1">
      <c r="B57" s="6" t="s">
        <v>16</v>
      </c>
      <c r="C57" s="9">
        <v>0.16850000000000001</v>
      </c>
      <c r="D57" s="9">
        <v>0.1356</v>
      </c>
      <c r="E57" s="9">
        <v>0.16569999999999999</v>
      </c>
      <c r="F57" s="9">
        <v>0.1081</v>
      </c>
      <c r="G57" s="9">
        <v>0.1231</v>
      </c>
      <c r="H57" s="9">
        <v>7.1900000000000006E-2</v>
      </c>
      <c r="I57" s="9"/>
    </row>
    <row r="58" spans="2:9" ht="14.25" customHeight="1">
      <c r="B58" s="6" t="s">
        <v>17</v>
      </c>
      <c r="C58" s="9">
        <v>4.4000000000000003E-3</v>
      </c>
      <c r="D58" s="9">
        <v>-0.1845</v>
      </c>
      <c r="E58" s="9">
        <v>-6.7299999999999999E-2</v>
      </c>
      <c r="F58" s="9">
        <v>-0.55220000000000002</v>
      </c>
      <c r="G58" s="9"/>
      <c r="H58" s="9"/>
      <c r="I58" s="9"/>
    </row>
    <row r="59" spans="2:9" ht="14.25" customHeight="1">
      <c r="B59" s="6" t="s">
        <v>18</v>
      </c>
      <c r="C59" s="9">
        <v>0.1474</v>
      </c>
      <c r="D59" s="9">
        <v>0.1699</v>
      </c>
      <c r="E59" s="9">
        <v>0.1356</v>
      </c>
      <c r="F59" s="9">
        <v>0.10390000000000001</v>
      </c>
      <c r="G59" s="9">
        <v>0.15029999999999999</v>
      </c>
      <c r="H59" s="9">
        <v>0.2611</v>
      </c>
      <c r="I59" s="9">
        <v>0.22620000000000001</v>
      </c>
    </row>
    <row r="60" spans="2:9" ht="14.25" customHeight="1" thickBot="1">
      <c r="B60" s="12" t="s">
        <v>19</v>
      </c>
      <c r="C60" s="13">
        <v>0.1852</v>
      </c>
      <c r="D60" s="13">
        <v>0.22059999999999999</v>
      </c>
      <c r="E60" s="13">
        <v>0.20180000000000001</v>
      </c>
      <c r="F60" s="13">
        <v>0.21729999999999999</v>
      </c>
      <c r="G60" s="13">
        <v>0.2389</v>
      </c>
      <c r="H60" s="13">
        <v>4.3799999999999999E-2</v>
      </c>
      <c r="I60" s="13"/>
    </row>
    <row r="61" spans="2:9" ht="14.25" customHeight="1" thickTop="1">
      <c r="C61" s="9"/>
      <c r="D61" s="9"/>
      <c r="E61" s="9"/>
      <c r="F61" s="9"/>
      <c r="G61" s="9"/>
      <c r="H61" s="9"/>
      <c r="I61" s="9"/>
    </row>
    <row r="62" spans="2:9" ht="14.25" customHeight="1">
      <c r="B62" s="8" t="s">
        <v>20</v>
      </c>
      <c r="C62" s="16">
        <v>9.4700000000000006E-2</v>
      </c>
      <c r="D62" s="16">
        <v>9.9500000000000005E-2</v>
      </c>
      <c r="E62" s="16">
        <v>6.4899999999999999E-2</v>
      </c>
      <c r="F62" s="16">
        <v>5.9700000000000003E-2</v>
      </c>
      <c r="G62" s="16">
        <v>7.1999999999999995E-2</v>
      </c>
      <c r="H62" s="16">
        <v>6.08E-2</v>
      </c>
      <c r="I62" s="16">
        <v>7.5999999999999998E-2</v>
      </c>
    </row>
    <row r="63" spans="2:9" ht="14.25" customHeight="1"/>
    <row r="64" spans="2:9" ht="14.25" customHeight="1"/>
    <row r="65" spans="2:7" ht="14.25" customHeight="1">
      <c r="B65" s="5" t="s">
        <v>35</v>
      </c>
    </row>
    <row r="66" spans="2:7" ht="14.25" customHeight="1">
      <c r="B66" s="5" t="s">
        <v>2</v>
      </c>
      <c r="C66" s="5" t="s">
        <v>36</v>
      </c>
      <c r="D66" s="5" t="s">
        <v>37</v>
      </c>
      <c r="E66" s="5" t="s">
        <v>38</v>
      </c>
      <c r="F66" s="5" t="s">
        <v>39</v>
      </c>
      <c r="G66" s="5" t="s">
        <v>40</v>
      </c>
    </row>
    <row r="67" spans="2:7" ht="14.25" customHeight="1">
      <c r="B67" s="6" t="s">
        <v>7</v>
      </c>
      <c r="C67" s="6">
        <v>64415</v>
      </c>
      <c r="D67" s="6">
        <v>16795</v>
      </c>
      <c r="E67" s="6">
        <v>0.26</v>
      </c>
      <c r="F67" s="6">
        <v>0.63</v>
      </c>
      <c r="G67" s="7">
        <v>5.6</v>
      </c>
    </row>
    <row r="68" spans="2:7" ht="14.25" customHeight="1">
      <c r="B68" s="6" t="s">
        <v>8</v>
      </c>
      <c r="C68" s="6">
        <v>6640</v>
      </c>
      <c r="D68" s="6">
        <v>980</v>
      </c>
      <c r="E68" s="6">
        <v>0.15</v>
      </c>
      <c r="F68" s="6">
        <v>0.62</v>
      </c>
      <c r="G68" s="7">
        <v>2.6</v>
      </c>
    </row>
    <row r="69" spans="2:7" ht="14.25" customHeight="1">
      <c r="B69" s="6" t="s">
        <v>9</v>
      </c>
      <c r="C69" s="6">
        <v>5138</v>
      </c>
      <c r="D69" s="6">
        <v>3910</v>
      </c>
      <c r="E69" s="6">
        <v>0.76</v>
      </c>
      <c r="F69" s="6">
        <v>0.77</v>
      </c>
      <c r="G69" s="7">
        <v>2.2000000000000002</v>
      </c>
    </row>
    <row r="70" spans="2:7" ht="14.25" customHeight="1">
      <c r="B70" s="6" t="s">
        <v>10</v>
      </c>
      <c r="C70" s="6">
        <v>4095</v>
      </c>
      <c r="D70" s="6">
        <v>3812</v>
      </c>
      <c r="E70" s="6">
        <v>0.93</v>
      </c>
      <c r="F70" s="6">
        <v>0.78</v>
      </c>
      <c r="G70" s="7">
        <v>1.6</v>
      </c>
    </row>
    <row r="71" spans="2:7" ht="14.25" customHeight="1">
      <c r="B71" s="6" t="s">
        <v>11</v>
      </c>
      <c r="C71" s="6">
        <v>8745</v>
      </c>
      <c r="D71" s="6">
        <v>5986</v>
      </c>
      <c r="E71" s="6">
        <v>0.68</v>
      </c>
      <c r="F71" s="6">
        <v>0.55000000000000004</v>
      </c>
      <c r="G71" s="7">
        <v>2.2999999999999998</v>
      </c>
    </row>
    <row r="72" spans="2:7" ht="14.25" customHeight="1">
      <c r="B72" s="6" t="s">
        <v>12</v>
      </c>
      <c r="C72" s="6">
        <v>5871</v>
      </c>
      <c r="D72" s="6">
        <v>2566</v>
      </c>
      <c r="E72" s="6">
        <v>0.44</v>
      </c>
      <c r="F72" s="6">
        <v>0.66</v>
      </c>
      <c r="G72" s="7">
        <v>5.6</v>
      </c>
    </row>
    <row r="73" spans="2:7" ht="14.25" customHeight="1">
      <c r="B73" s="6" t="s">
        <v>13</v>
      </c>
      <c r="C73" s="6">
        <v>5184</v>
      </c>
      <c r="D73" s="6">
        <v>8016</v>
      </c>
      <c r="E73" s="6">
        <v>1.55</v>
      </c>
      <c r="F73" s="6">
        <v>0.67</v>
      </c>
      <c r="G73" s="7">
        <v>4</v>
      </c>
    </row>
    <row r="74" spans="2:7" ht="14.25" customHeight="1">
      <c r="B74" s="6" t="s">
        <v>14</v>
      </c>
      <c r="C74" s="6">
        <v>2225</v>
      </c>
      <c r="D74" s="6">
        <v>0</v>
      </c>
      <c r="E74" s="6">
        <v>0</v>
      </c>
      <c r="F74" s="6">
        <v>0.81</v>
      </c>
      <c r="G74" s="7">
        <v>403</v>
      </c>
    </row>
    <row r="75" spans="2:7" ht="14.25" customHeight="1">
      <c r="B75" s="6" t="s">
        <v>15</v>
      </c>
      <c r="C75" s="6">
        <v>13743</v>
      </c>
      <c r="D75" s="6">
        <v>18648</v>
      </c>
      <c r="E75" s="6">
        <v>1.36</v>
      </c>
      <c r="F75" s="6">
        <v>0.69</v>
      </c>
      <c r="G75" s="7">
        <v>2.9</v>
      </c>
    </row>
    <row r="76" spans="2:7" ht="14.25" customHeight="1">
      <c r="B76" s="6" t="s">
        <v>16</v>
      </c>
      <c r="C76" s="6">
        <v>3545</v>
      </c>
      <c r="D76" s="6">
        <v>1258</v>
      </c>
      <c r="E76" s="6">
        <v>0.35</v>
      </c>
      <c r="F76" s="6">
        <v>0.4</v>
      </c>
      <c r="G76" s="7">
        <v>5.5</v>
      </c>
    </row>
    <row r="77" spans="2:7" ht="14.25" customHeight="1">
      <c r="B77" s="6" t="s">
        <v>17</v>
      </c>
      <c r="C77" s="6">
        <v>969</v>
      </c>
      <c r="D77" s="6">
        <v>476</v>
      </c>
      <c r="E77" s="6">
        <v>0.49</v>
      </c>
      <c r="F77" s="6">
        <v>0.78</v>
      </c>
      <c r="G77" s="7">
        <v>0.2</v>
      </c>
    </row>
    <row r="78" spans="2:7" ht="14.25" customHeight="1">
      <c r="B78" s="6" t="s">
        <v>18</v>
      </c>
      <c r="C78" s="6">
        <v>20024</v>
      </c>
      <c r="D78" s="6">
        <v>0</v>
      </c>
      <c r="E78" s="6">
        <v>0</v>
      </c>
      <c r="F78" s="6">
        <v>0.52</v>
      </c>
      <c r="G78" s="7">
        <v>87.3</v>
      </c>
    </row>
    <row r="79" spans="2:7" ht="14.25" customHeight="1" thickBot="1">
      <c r="B79" s="12" t="s">
        <v>19</v>
      </c>
      <c r="C79" s="12">
        <v>2609</v>
      </c>
      <c r="D79" s="12">
        <v>0</v>
      </c>
      <c r="E79" s="12">
        <v>0</v>
      </c>
      <c r="F79" s="12">
        <v>0.52</v>
      </c>
      <c r="G79" s="17">
        <v>116.8</v>
      </c>
    </row>
    <row r="80" spans="2:7" ht="14.25" customHeight="1" thickTop="1"/>
    <row r="81" spans="2:7" ht="14.25" customHeight="1">
      <c r="B81" s="8" t="s">
        <v>20</v>
      </c>
      <c r="C81" s="8">
        <v>143203</v>
      </c>
      <c r="D81" s="8">
        <v>62447</v>
      </c>
      <c r="E81" s="8">
        <v>0.44</v>
      </c>
      <c r="F81" s="8">
        <v>0.66</v>
      </c>
      <c r="G81" s="8">
        <v>4.9000000000000004</v>
      </c>
    </row>
    <row r="82" spans="2:7" ht="14.25" customHeight="1"/>
    <row r="83" spans="2:7" ht="14.25" customHeight="1"/>
    <row r="84" spans="2:7" ht="14.25" customHeight="1">
      <c r="B84" s="5" t="s">
        <v>41</v>
      </c>
    </row>
    <row r="85" spans="2:7" ht="14.25" customHeight="1">
      <c r="B85" s="18" t="s">
        <v>2</v>
      </c>
      <c r="C85" s="18" t="s">
        <v>42</v>
      </c>
      <c r="D85" s="18" t="s">
        <v>43</v>
      </c>
    </row>
    <row r="86" spans="2:7" ht="14.25" customHeight="1">
      <c r="B86" s="6" t="s">
        <v>7</v>
      </c>
      <c r="C86" s="19">
        <v>1.26</v>
      </c>
      <c r="D86" s="7">
        <v>61.01</v>
      </c>
    </row>
    <row r="87" spans="2:7" ht="14.25" customHeight="1">
      <c r="B87" s="6" t="s">
        <v>8</v>
      </c>
      <c r="C87" s="19">
        <v>1.34</v>
      </c>
      <c r="D87" s="7">
        <v>54.58</v>
      </c>
    </row>
    <row r="88" spans="2:7" ht="14.25" customHeight="1">
      <c r="B88" s="6" t="s">
        <v>9</v>
      </c>
      <c r="C88" s="19">
        <v>1.24</v>
      </c>
      <c r="D88" s="7">
        <v>107.96</v>
      </c>
    </row>
    <row r="89" spans="2:7" ht="14.25" customHeight="1">
      <c r="B89" s="6" t="s">
        <v>10</v>
      </c>
      <c r="C89" s="19">
        <v>1.1100000000000001</v>
      </c>
      <c r="D89" s="7">
        <v>75.83</v>
      </c>
    </row>
    <row r="90" spans="2:7" ht="14.25" customHeight="1">
      <c r="B90" s="6" t="s">
        <v>11</v>
      </c>
      <c r="C90" s="19">
        <v>2.13</v>
      </c>
      <c r="D90" s="7">
        <v>25.39</v>
      </c>
    </row>
    <row r="91" spans="2:7" ht="14.25" customHeight="1">
      <c r="B91" s="6" t="s">
        <v>12</v>
      </c>
      <c r="C91" s="19">
        <v>1.68</v>
      </c>
      <c r="D91" s="7">
        <v>23.77</v>
      </c>
    </row>
    <row r="92" spans="2:7" ht="14.25" customHeight="1">
      <c r="B92" s="6" t="s">
        <v>13</v>
      </c>
      <c r="C92" s="19">
        <v>2.08</v>
      </c>
      <c r="D92" s="7">
        <v>84.55</v>
      </c>
    </row>
    <row r="93" spans="2:7" ht="14.25" customHeight="1">
      <c r="B93" s="6" t="s">
        <v>14</v>
      </c>
      <c r="C93" s="19">
        <v>1.17</v>
      </c>
      <c r="D93" s="7">
        <v>102.52</v>
      </c>
    </row>
    <row r="94" spans="2:7" ht="14.25" customHeight="1">
      <c r="B94" s="6" t="s">
        <v>15</v>
      </c>
      <c r="C94" s="19">
        <v>1.24</v>
      </c>
      <c r="D94" s="7">
        <v>37.340000000000003</v>
      </c>
    </row>
    <row r="95" spans="2:7" ht="14.25" customHeight="1">
      <c r="B95" s="6" t="s">
        <v>16</v>
      </c>
      <c r="C95" s="19">
        <v>2.2599999999999998</v>
      </c>
      <c r="D95" s="7">
        <v>55.55</v>
      </c>
    </row>
    <row r="96" spans="2:7" ht="14.25" customHeight="1">
      <c r="B96" s="6" t="s">
        <v>17</v>
      </c>
      <c r="C96" s="19">
        <v>1.35</v>
      </c>
      <c r="D96" s="7">
        <v>69.7</v>
      </c>
    </row>
    <row r="97" spans="2:4" ht="14.25" customHeight="1">
      <c r="B97" s="6" t="s">
        <v>18</v>
      </c>
      <c r="C97" s="19">
        <v>1.1000000000000001</v>
      </c>
      <c r="D97" s="7">
        <v>37.159999999999997</v>
      </c>
    </row>
    <row r="98" spans="2:4" ht="14.25" customHeight="1" thickBot="1">
      <c r="B98" s="12" t="s">
        <v>19</v>
      </c>
      <c r="C98" s="20">
        <v>1.65</v>
      </c>
      <c r="D98" s="17">
        <v>86.88</v>
      </c>
    </row>
    <row r="99" spans="2:4" ht="14.25" customHeight="1" thickTop="1"/>
    <row r="100" spans="2:4" ht="14.25" customHeight="1">
      <c r="B100" s="8" t="s">
        <v>20</v>
      </c>
      <c r="C100" s="8">
        <v>1.31</v>
      </c>
      <c r="D100" s="8">
        <v>62.51</v>
      </c>
    </row>
    <row r="101" spans="2:4" ht="14.25" customHeight="1"/>
    <row r="102" spans="2:4" ht="14.25" customHeight="1"/>
    <row r="103" spans="2:4" ht="14.25" customHeight="1">
      <c r="B103" s="5" t="s">
        <v>44</v>
      </c>
    </row>
    <row r="104" spans="2:4" ht="14.25" customHeight="1">
      <c r="B104" s="18" t="s">
        <v>2</v>
      </c>
      <c r="C104" s="18" t="s">
        <v>45</v>
      </c>
      <c r="D104" s="18" t="s">
        <v>46</v>
      </c>
    </row>
    <row r="105" spans="2:4" ht="14.25" customHeight="1">
      <c r="B105" s="6" t="s">
        <v>7</v>
      </c>
      <c r="C105" s="9">
        <v>0.2417</v>
      </c>
      <c r="D105" s="9">
        <v>8.8800000000000004E-2</v>
      </c>
    </row>
    <row r="106" spans="2:4" ht="14.25" customHeight="1">
      <c r="B106" s="6" t="s">
        <v>8</v>
      </c>
      <c r="C106" s="9">
        <v>0.1114</v>
      </c>
      <c r="D106" s="9">
        <v>4.0899999999999999E-2</v>
      </c>
    </row>
    <row r="107" spans="2:4" ht="14.25" customHeight="1">
      <c r="B107" s="6" t="s">
        <v>9</v>
      </c>
      <c r="C107" s="9">
        <v>0.1004</v>
      </c>
      <c r="D107" s="9">
        <v>2.3400000000000001E-2</v>
      </c>
    </row>
    <row r="108" spans="2:4" ht="14.25" customHeight="1">
      <c r="B108" s="6" t="s">
        <v>10</v>
      </c>
      <c r="C108" s="9">
        <v>8.4699999999999998E-2</v>
      </c>
      <c r="D108" s="9">
        <v>1.8200000000000001E-2</v>
      </c>
    </row>
    <row r="109" spans="2:4" ht="14.25" customHeight="1">
      <c r="B109" s="6" t="s">
        <v>11</v>
      </c>
      <c r="C109" s="9">
        <v>0.18010000000000001</v>
      </c>
      <c r="D109" s="9">
        <v>8.0299999999999996E-2</v>
      </c>
    </row>
    <row r="110" spans="2:4" ht="14.25" customHeight="1">
      <c r="B110" s="6" t="s">
        <v>12</v>
      </c>
      <c r="C110" s="9">
        <v>0.15840000000000001</v>
      </c>
      <c r="D110" s="9">
        <v>5.33E-2</v>
      </c>
    </row>
    <row r="111" spans="2:4" ht="14.25" customHeight="1">
      <c r="B111" s="6" t="s">
        <v>13</v>
      </c>
      <c r="C111" s="9">
        <v>0.17530000000000001</v>
      </c>
      <c r="D111" s="9">
        <v>5.8200000000000002E-2</v>
      </c>
    </row>
    <row r="112" spans="2:4" ht="14.25" customHeight="1">
      <c r="B112" s="6" t="s">
        <v>14</v>
      </c>
      <c r="C112" s="9">
        <v>0.18609999999999999</v>
      </c>
      <c r="D112" s="9">
        <v>3.2399999999999998E-2</v>
      </c>
    </row>
    <row r="113" spans="2:4" ht="14.25" customHeight="1">
      <c r="B113" s="6" t="s">
        <v>15</v>
      </c>
      <c r="C113" s="9">
        <v>4.41E-2</v>
      </c>
      <c r="D113" s="9">
        <v>1.35E-2</v>
      </c>
    </row>
    <row r="114" spans="2:4" ht="14.25" customHeight="1">
      <c r="B114" s="6" t="s">
        <v>16</v>
      </c>
      <c r="C114" s="9">
        <v>0.20710000000000001</v>
      </c>
      <c r="D114" s="9">
        <v>0.1265</v>
      </c>
    </row>
    <row r="115" spans="2:4" ht="14.25" customHeight="1">
      <c r="B115" s="6" t="s">
        <v>17</v>
      </c>
      <c r="C115" s="9">
        <v>-0.2167</v>
      </c>
      <c r="D115" s="9">
        <v>-4.8800000000000003E-2</v>
      </c>
    </row>
    <row r="116" spans="2:4" ht="14.25" customHeight="1">
      <c r="B116" s="6" t="s">
        <v>18</v>
      </c>
      <c r="C116" s="9">
        <v>2.2200000000000001E-2</v>
      </c>
      <c r="D116" s="9">
        <v>9.3799999999999994E-2</v>
      </c>
    </row>
    <row r="117" spans="2:4" ht="14.25" customHeight="1" thickBot="1">
      <c r="B117" s="12" t="s">
        <v>19</v>
      </c>
      <c r="C117" s="13">
        <v>0.18970000000000001</v>
      </c>
      <c r="D117" s="13">
        <v>8.7400000000000005E-2</v>
      </c>
    </row>
    <row r="118" spans="2:4" ht="14.25" customHeight="1" thickTop="1">
      <c r="C118" s="9"/>
      <c r="D118" s="9"/>
    </row>
    <row r="119" spans="2:4" ht="14.25" customHeight="1">
      <c r="B119" s="8" t="s">
        <v>20</v>
      </c>
      <c r="C119" s="15">
        <v>0.16109999999999999</v>
      </c>
      <c r="D119" s="15">
        <v>6.3200000000000006E-2</v>
      </c>
    </row>
    <row r="120" spans="2:4" ht="14.25" customHeight="1"/>
    <row r="121" spans="2:4" ht="14.25" customHeight="1"/>
    <row r="122" spans="2:4" ht="14.25" customHeight="1">
      <c r="B122" s="5" t="s">
        <v>47</v>
      </c>
    </row>
    <row r="123" spans="2:4" ht="14.25" customHeight="1">
      <c r="B123" s="18" t="s">
        <v>2</v>
      </c>
      <c r="C123" s="18" t="s">
        <v>48</v>
      </c>
      <c r="D123" s="18" t="s">
        <v>49</v>
      </c>
    </row>
    <row r="124" spans="2:4" ht="14.25" customHeight="1">
      <c r="B124" s="6" t="s">
        <v>7</v>
      </c>
      <c r="C124" s="9">
        <v>2.6200000000000001E-2</v>
      </c>
      <c r="D124" s="6">
        <v>38</v>
      </c>
    </row>
    <row r="125" spans="2:4" ht="14.25" customHeight="1">
      <c r="B125" s="6" t="s">
        <v>8</v>
      </c>
      <c r="C125" s="9">
        <v>3.6700000000000003E-2</v>
      </c>
      <c r="D125" s="6">
        <v>27</v>
      </c>
    </row>
    <row r="126" spans="2:4" ht="14.25" customHeight="1">
      <c r="B126" s="6" t="s">
        <v>9</v>
      </c>
      <c r="C126" s="9">
        <v>0</v>
      </c>
    </row>
    <row r="127" spans="2:4" ht="14.25" customHeight="1">
      <c r="B127" s="6" t="s">
        <v>10</v>
      </c>
      <c r="C127" s="9">
        <v>1.7500000000000002E-2</v>
      </c>
      <c r="D127" s="6">
        <v>57</v>
      </c>
    </row>
    <row r="128" spans="2:4" ht="14.25" customHeight="1">
      <c r="B128" s="6" t="s">
        <v>11</v>
      </c>
      <c r="C128" s="9">
        <v>1.21E-2</v>
      </c>
      <c r="D128" s="6">
        <v>83</v>
      </c>
    </row>
    <row r="129" spans="2:23" ht="14.25" customHeight="1">
      <c r="B129" s="6" t="s">
        <v>12</v>
      </c>
      <c r="C129" s="9">
        <v>3.8800000000000001E-2</v>
      </c>
      <c r="D129" s="6">
        <v>26</v>
      </c>
    </row>
    <row r="130" spans="2:23" ht="14.25" customHeight="1">
      <c r="B130" s="6" t="s">
        <v>13</v>
      </c>
      <c r="C130" s="9">
        <v>0.1111</v>
      </c>
      <c r="D130" s="6">
        <v>9</v>
      </c>
    </row>
    <row r="131" spans="2:23" ht="14.25" customHeight="1">
      <c r="B131" s="6" t="s">
        <v>14</v>
      </c>
      <c r="C131" s="9">
        <v>1.23E-2</v>
      </c>
      <c r="D131" s="6">
        <v>81</v>
      </c>
    </row>
    <row r="132" spans="2:23" ht="14.25" customHeight="1">
      <c r="B132" s="6" t="s">
        <v>15</v>
      </c>
      <c r="C132" s="9">
        <v>1.52E-2</v>
      </c>
      <c r="D132" s="6">
        <v>66</v>
      </c>
    </row>
    <row r="133" spans="2:23" ht="14.25" customHeight="1">
      <c r="B133" s="6" t="s">
        <v>16</v>
      </c>
      <c r="C133" s="9">
        <v>8.6199999999999999E-2</v>
      </c>
      <c r="D133" s="6">
        <v>12</v>
      </c>
    </row>
    <row r="134" spans="2:23" ht="14.25" customHeight="1">
      <c r="B134" s="6" t="s">
        <v>17</v>
      </c>
      <c r="C134" s="9">
        <v>-8.8000000000000005E-3</v>
      </c>
      <c r="D134" s="6">
        <v>-114</v>
      </c>
    </row>
    <row r="135" spans="2:23" ht="14.25" customHeight="1">
      <c r="B135" s="6" t="s">
        <v>18</v>
      </c>
      <c r="C135" s="9">
        <v>3.1399999999999997E-2</v>
      </c>
      <c r="D135" s="6">
        <v>32</v>
      </c>
    </row>
    <row r="136" spans="2:23" ht="14.25" customHeight="1" thickBot="1">
      <c r="B136" s="12" t="s">
        <v>19</v>
      </c>
      <c r="C136" s="13">
        <v>2.7E-2</v>
      </c>
      <c r="D136" s="12">
        <v>37</v>
      </c>
    </row>
    <row r="137" spans="2:23" ht="14.25" customHeight="1" thickTop="1"/>
    <row r="138" spans="2:23" ht="14.25" customHeight="1">
      <c r="B138" s="8" t="s">
        <v>20</v>
      </c>
      <c r="C138" s="15">
        <v>2.5100000000000001E-2</v>
      </c>
      <c r="D138" s="8">
        <v>40</v>
      </c>
    </row>
    <row r="139" spans="2:23" ht="14.25" customHeight="1"/>
    <row r="140" spans="2:23" ht="14.25" customHeight="1"/>
    <row r="141" spans="2:23" ht="14.25" customHeight="1">
      <c r="B141" s="18" t="s">
        <v>50</v>
      </c>
      <c r="C141" s="18" t="s">
        <v>51</v>
      </c>
    </row>
    <row r="142" spans="2:23" ht="14.25" customHeight="1">
      <c r="B142" s="18" t="s">
        <v>2</v>
      </c>
      <c r="C142" s="18" t="s">
        <v>3</v>
      </c>
      <c r="D142" s="18" t="s">
        <v>4</v>
      </c>
      <c r="E142" s="18" t="s">
        <v>52</v>
      </c>
      <c r="F142" s="18" t="s">
        <v>53</v>
      </c>
      <c r="G142" s="18" t="s">
        <v>54</v>
      </c>
      <c r="H142" s="18" t="s">
        <v>55</v>
      </c>
      <c r="I142" s="18" t="s">
        <v>5</v>
      </c>
      <c r="J142" s="18" t="s">
        <v>6</v>
      </c>
      <c r="K142" s="18" t="s">
        <v>56</v>
      </c>
      <c r="L142" s="18" t="s">
        <v>57</v>
      </c>
      <c r="M142" s="18" t="s">
        <v>58</v>
      </c>
      <c r="N142" s="18" t="s">
        <v>59</v>
      </c>
      <c r="O142" s="18" t="s">
        <v>60</v>
      </c>
      <c r="P142" s="18" t="s">
        <v>61</v>
      </c>
      <c r="Q142" s="18" t="s">
        <v>26</v>
      </c>
      <c r="R142" s="18" t="s">
        <v>62</v>
      </c>
      <c r="S142" s="18" t="s">
        <v>63</v>
      </c>
      <c r="T142" s="18" t="s">
        <v>64</v>
      </c>
      <c r="U142" s="18" t="s">
        <v>37</v>
      </c>
      <c r="V142" s="18" t="s">
        <v>65</v>
      </c>
      <c r="W142" s="18" t="s">
        <v>66</v>
      </c>
    </row>
    <row r="143" spans="2:23" ht="14.25" customHeight="1">
      <c r="B143" s="6" t="s">
        <v>7</v>
      </c>
      <c r="C143" s="7">
        <v>3700.1</v>
      </c>
      <c r="D143" s="6">
        <v>509330</v>
      </c>
      <c r="E143" s="6">
        <v>55120</v>
      </c>
      <c r="F143" s="6">
        <v>47882</v>
      </c>
      <c r="G143" s="6">
        <v>3444</v>
      </c>
      <c r="H143" s="6">
        <v>3096</v>
      </c>
      <c r="I143" s="6">
        <v>221113</v>
      </c>
      <c r="J143" s="6">
        <v>15570</v>
      </c>
      <c r="K143" s="6">
        <v>183341</v>
      </c>
      <c r="L143" s="6">
        <v>12625</v>
      </c>
      <c r="M143" s="6">
        <v>141007</v>
      </c>
      <c r="N143" s="6">
        <v>10237</v>
      </c>
      <c r="O143" s="6">
        <v>85128</v>
      </c>
      <c r="P143" s="6">
        <v>4875</v>
      </c>
      <c r="Q143" s="6">
        <v>40187</v>
      </c>
      <c r="R143" s="6">
        <v>2935</v>
      </c>
      <c r="S143" s="6">
        <v>274</v>
      </c>
      <c r="T143" s="6">
        <v>64141</v>
      </c>
      <c r="U143" s="6">
        <v>16795</v>
      </c>
      <c r="V143" s="6">
        <v>175282</v>
      </c>
      <c r="W143" s="6">
        <v>110866</v>
      </c>
    </row>
    <row r="144" spans="2:23" ht="14.25" customHeight="1">
      <c r="B144" s="6" t="s">
        <v>8</v>
      </c>
      <c r="C144" s="7">
        <v>326.3</v>
      </c>
      <c r="D144" s="6">
        <v>20487</v>
      </c>
      <c r="E144" s="6">
        <v>5528</v>
      </c>
      <c r="F144" s="6">
        <v>4380</v>
      </c>
      <c r="G144" s="6">
        <v>221</v>
      </c>
      <c r="H144" s="6">
        <v>185</v>
      </c>
      <c r="I144" s="6">
        <v>20845</v>
      </c>
      <c r="J144" s="6">
        <v>740</v>
      </c>
      <c r="K144" s="6">
        <v>15553</v>
      </c>
      <c r="L144" s="6">
        <v>646</v>
      </c>
      <c r="M144" s="6">
        <v>12895</v>
      </c>
      <c r="N144" s="6">
        <v>567</v>
      </c>
      <c r="O144" s="6">
        <v>6270</v>
      </c>
      <c r="P144" s="6">
        <v>40</v>
      </c>
      <c r="Q144" s="6">
        <v>4786</v>
      </c>
      <c r="R144" s="6">
        <v>185</v>
      </c>
      <c r="S144" s="6">
        <v>126</v>
      </c>
      <c r="T144" s="6">
        <v>6514</v>
      </c>
      <c r="U144" s="6">
        <v>980</v>
      </c>
      <c r="V144" s="6">
        <v>18097</v>
      </c>
      <c r="W144" s="6">
        <v>11285</v>
      </c>
    </row>
    <row r="145" spans="2:23" ht="14.25" customHeight="1">
      <c r="B145" s="6" t="s">
        <v>9</v>
      </c>
      <c r="C145" s="7">
        <v>1327.9</v>
      </c>
      <c r="D145" s="6">
        <v>21233</v>
      </c>
      <c r="E145" s="6">
        <v>4587</v>
      </c>
      <c r="F145" s="6">
        <v>4241</v>
      </c>
      <c r="G145" s="6">
        <v>84</v>
      </c>
      <c r="H145" s="6">
        <v>113</v>
      </c>
      <c r="I145" s="6">
        <v>19626</v>
      </c>
      <c r="J145" s="6">
        <v>516</v>
      </c>
      <c r="K145" s="6">
        <v>16361</v>
      </c>
      <c r="L145" s="6">
        <v>435</v>
      </c>
      <c r="M145" s="6">
        <v>10840</v>
      </c>
      <c r="N145" s="6">
        <v>487</v>
      </c>
      <c r="O145" s="6">
        <v>7090</v>
      </c>
      <c r="P145" s="6">
        <v>123</v>
      </c>
      <c r="Q145" s="6">
        <v>3246</v>
      </c>
      <c r="R145" s="6">
        <v>110</v>
      </c>
      <c r="S145" s="6">
        <v>32</v>
      </c>
      <c r="T145" s="6">
        <v>5106</v>
      </c>
      <c r="U145" s="6">
        <v>3910</v>
      </c>
      <c r="V145" s="6">
        <v>22038</v>
      </c>
      <c r="W145" s="6">
        <v>16925</v>
      </c>
    </row>
    <row r="146" spans="2:23" ht="14.25" customHeight="1">
      <c r="B146" s="6" t="s">
        <v>10</v>
      </c>
      <c r="C146" s="7">
        <v>862.55</v>
      </c>
      <c r="D146" s="6">
        <v>22210</v>
      </c>
      <c r="E146" s="6">
        <v>4511</v>
      </c>
      <c r="F146" s="6">
        <v>4243</v>
      </c>
      <c r="G146" s="6">
        <v>88</v>
      </c>
      <c r="H146" s="6">
        <v>42</v>
      </c>
      <c r="I146" s="6">
        <v>19914</v>
      </c>
      <c r="J146" s="6">
        <v>347</v>
      </c>
      <c r="K146" s="6">
        <v>17282</v>
      </c>
      <c r="L146" s="6">
        <v>176</v>
      </c>
      <c r="M146" s="6">
        <v>11000</v>
      </c>
      <c r="N146" s="6">
        <v>496</v>
      </c>
      <c r="O146" s="6">
        <v>6750</v>
      </c>
      <c r="P146" s="6">
        <v>86</v>
      </c>
      <c r="Q146" s="6">
        <v>3429</v>
      </c>
      <c r="R146" s="6">
        <v>117</v>
      </c>
      <c r="S146" s="6">
        <v>51</v>
      </c>
      <c r="T146" s="6">
        <v>4044</v>
      </c>
      <c r="U146" s="6">
        <v>3812</v>
      </c>
      <c r="V146" s="6">
        <v>19031</v>
      </c>
      <c r="W146" s="6">
        <v>14936</v>
      </c>
    </row>
    <row r="147" spans="2:23" ht="14.25" customHeight="1">
      <c r="B147" s="6" t="s">
        <v>11</v>
      </c>
      <c r="C147" s="7">
        <v>577.79999999999995</v>
      </c>
      <c r="D147" s="6">
        <v>120274</v>
      </c>
      <c r="E147" s="6">
        <v>4074</v>
      </c>
      <c r="F147" s="6">
        <v>5571</v>
      </c>
      <c r="G147" s="6">
        <v>224</v>
      </c>
      <c r="H147" s="6">
        <v>343</v>
      </c>
      <c r="I147" s="6">
        <v>21889</v>
      </c>
      <c r="J147" s="6">
        <v>1575</v>
      </c>
      <c r="K147" s="6">
        <v>20282</v>
      </c>
      <c r="L147" s="6">
        <v>1342</v>
      </c>
      <c r="M147" s="6">
        <v>10068</v>
      </c>
      <c r="N147" s="6">
        <v>705</v>
      </c>
      <c r="O147" s="6">
        <v>2492</v>
      </c>
      <c r="P147" s="6">
        <v>157</v>
      </c>
      <c r="Q147" s="6">
        <v>1654</v>
      </c>
      <c r="R147" s="6">
        <v>40</v>
      </c>
      <c r="S147" s="6">
        <v>2085</v>
      </c>
      <c r="T147" s="6">
        <v>6660</v>
      </c>
      <c r="U147" s="6">
        <v>5986</v>
      </c>
      <c r="V147" s="6">
        <v>19611</v>
      </c>
      <c r="W147" s="6">
        <v>10865</v>
      </c>
    </row>
    <row r="148" spans="2:23" ht="14.25" customHeight="1">
      <c r="B148" s="6" t="s">
        <v>12</v>
      </c>
      <c r="C148" s="7">
        <v>263.39999999999998</v>
      </c>
      <c r="D148" s="6">
        <v>24773</v>
      </c>
      <c r="E148" s="6">
        <v>2287</v>
      </c>
      <c r="F148" s="6">
        <v>2763</v>
      </c>
      <c r="G148" s="6">
        <v>224</v>
      </c>
      <c r="H148" s="6">
        <v>187</v>
      </c>
      <c r="I148" s="6">
        <v>12331</v>
      </c>
      <c r="J148" s="6">
        <v>930</v>
      </c>
      <c r="K148" s="6">
        <v>10368</v>
      </c>
      <c r="L148" s="6">
        <v>765</v>
      </c>
      <c r="M148" s="6">
        <v>4791</v>
      </c>
      <c r="N148" s="6">
        <v>450</v>
      </c>
      <c r="O148" s="6">
        <v>4060</v>
      </c>
      <c r="P148" s="6">
        <v>913</v>
      </c>
      <c r="Q148" s="6">
        <v>2654</v>
      </c>
      <c r="R148" s="6">
        <v>140</v>
      </c>
      <c r="S148" s="6">
        <v>188</v>
      </c>
      <c r="T148" s="6">
        <v>5683</v>
      </c>
      <c r="U148" s="6">
        <v>2566</v>
      </c>
      <c r="V148" s="6">
        <v>17445</v>
      </c>
      <c r="W148" s="6">
        <v>11539</v>
      </c>
    </row>
    <row r="149" spans="2:23" ht="14.25" customHeight="1">
      <c r="B149" s="6" t="s">
        <v>13</v>
      </c>
      <c r="C149" s="7">
        <v>458.85</v>
      </c>
      <c r="D149" s="6">
        <v>11756</v>
      </c>
      <c r="E149" s="6">
        <v>2168</v>
      </c>
      <c r="F149" s="6">
        <v>2092</v>
      </c>
      <c r="G149" s="6">
        <v>575</v>
      </c>
      <c r="H149" s="6">
        <v>181</v>
      </c>
      <c r="I149" s="6">
        <v>8650</v>
      </c>
      <c r="J149" s="6">
        <v>909</v>
      </c>
      <c r="K149" s="6">
        <v>7956</v>
      </c>
      <c r="L149" s="6">
        <v>658</v>
      </c>
      <c r="M149" s="6">
        <v>3774</v>
      </c>
      <c r="N149" s="6">
        <v>351</v>
      </c>
      <c r="O149" s="6">
        <v>1152</v>
      </c>
      <c r="P149" s="6">
        <v>70</v>
      </c>
      <c r="S149" s="6">
        <v>51</v>
      </c>
      <c r="T149" s="6">
        <v>5133</v>
      </c>
      <c r="U149" s="6">
        <v>8016</v>
      </c>
      <c r="V149" s="6">
        <v>15610</v>
      </c>
      <c r="W149" s="6">
        <v>10425</v>
      </c>
    </row>
    <row r="150" spans="2:23" ht="14.25" customHeight="1">
      <c r="B150" s="6" t="s">
        <v>14</v>
      </c>
      <c r="C150" s="7">
        <v>177.45</v>
      </c>
      <c r="D150" s="6">
        <v>31993</v>
      </c>
      <c r="E150" s="6">
        <v>2119</v>
      </c>
      <c r="F150" s="6">
        <v>1922</v>
      </c>
      <c r="G150" s="6">
        <v>107</v>
      </c>
      <c r="H150" s="6">
        <v>77</v>
      </c>
      <c r="I150" s="6">
        <v>10328</v>
      </c>
      <c r="J150" s="6">
        <v>414</v>
      </c>
      <c r="K150" s="6">
        <v>8771</v>
      </c>
      <c r="L150" s="6">
        <v>278</v>
      </c>
      <c r="M150" s="6">
        <v>9806</v>
      </c>
      <c r="N150" s="6">
        <v>391</v>
      </c>
      <c r="O150" s="6">
        <v>4038</v>
      </c>
      <c r="P150" s="6">
        <v>257</v>
      </c>
      <c r="S150" s="6">
        <v>180</v>
      </c>
      <c r="T150" s="6">
        <v>2045</v>
      </c>
      <c r="U150" s="6">
        <v>0</v>
      </c>
      <c r="V150" s="6">
        <v>12779</v>
      </c>
      <c r="W150" s="6">
        <v>10366</v>
      </c>
    </row>
    <row r="151" spans="2:23" ht="14.25" customHeight="1">
      <c r="B151" s="6" t="s">
        <v>15</v>
      </c>
      <c r="C151" s="7">
        <v>65.7</v>
      </c>
      <c r="D151" s="6">
        <v>39688</v>
      </c>
      <c r="E151" s="6">
        <v>1852</v>
      </c>
      <c r="F151" s="6">
        <v>1634</v>
      </c>
      <c r="G151" s="6">
        <v>140</v>
      </c>
      <c r="H151" s="6">
        <v>134</v>
      </c>
      <c r="I151" s="6">
        <v>7409</v>
      </c>
      <c r="J151" s="6">
        <v>606</v>
      </c>
      <c r="K151" s="6">
        <v>6401</v>
      </c>
      <c r="L151" s="6">
        <v>720</v>
      </c>
      <c r="M151" s="6">
        <v>6707</v>
      </c>
      <c r="N151" s="6">
        <v>850</v>
      </c>
      <c r="O151" s="6">
        <v>3731</v>
      </c>
      <c r="P151" s="6">
        <v>459</v>
      </c>
      <c r="Q151" s="6">
        <v>991</v>
      </c>
      <c r="R151" s="6">
        <v>176</v>
      </c>
      <c r="S151" s="6">
        <v>603</v>
      </c>
      <c r="T151" s="6">
        <v>13140</v>
      </c>
      <c r="U151" s="6">
        <v>18648</v>
      </c>
      <c r="V151" s="6">
        <v>44920</v>
      </c>
      <c r="W151" s="6">
        <v>31175</v>
      </c>
    </row>
    <row r="152" spans="2:23" ht="14.25" customHeight="1">
      <c r="B152" s="6" t="s">
        <v>16</v>
      </c>
      <c r="C152" s="7">
        <v>339.95</v>
      </c>
      <c r="D152" s="6">
        <v>9539</v>
      </c>
      <c r="E152" s="6">
        <v>985</v>
      </c>
      <c r="F152" s="6">
        <v>981</v>
      </c>
      <c r="G152" s="6">
        <v>166</v>
      </c>
      <c r="H152" s="6">
        <v>133</v>
      </c>
      <c r="I152" s="6">
        <v>4429</v>
      </c>
      <c r="J152" s="6">
        <v>734</v>
      </c>
      <c r="K152" s="6">
        <v>4062</v>
      </c>
      <c r="L152" s="6">
        <v>439</v>
      </c>
      <c r="M152" s="6">
        <v>2137</v>
      </c>
      <c r="N152" s="6">
        <v>263</v>
      </c>
      <c r="O152" s="6">
        <v>834</v>
      </c>
      <c r="P152" s="6">
        <v>60</v>
      </c>
      <c r="Q152" s="6">
        <v>647</v>
      </c>
      <c r="R152" s="6">
        <v>442</v>
      </c>
      <c r="S152" s="6">
        <v>56</v>
      </c>
      <c r="T152" s="6">
        <v>3489</v>
      </c>
      <c r="U152" s="6">
        <v>1258</v>
      </c>
      <c r="V152" s="6">
        <v>5804</v>
      </c>
      <c r="W152" s="6">
        <v>2306</v>
      </c>
    </row>
    <row r="153" spans="2:23" ht="14.25" customHeight="1">
      <c r="B153" s="6" t="s">
        <v>17</v>
      </c>
      <c r="C153" s="7">
        <v>674.4</v>
      </c>
      <c r="D153" s="6">
        <v>15569</v>
      </c>
      <c r="E153" s="6">
        <v>915</v>
      </c>
      <c r="F153" s="6">
        <v>515</v>
      </c>
      <c r="G153" s="6">
        <v>4</v>
      </c>
      <c r="H153" s="6">
        <v>-95</v>
      </c>
      <c r="I153" s="6">
        <v>3121</v>
      </c>
      <c r="J153" s="6">
        <v>-210</v>
      </c>
      <c r="K153" s="6">
        <v>2126</v>
      </c>
      <c r="L153" s="6">
        <v>-1174</v>
      </c>
      <c r="S153" s="6">
        <v>23</v>
      </c>
      <c r="T153" s="6">
        <v>946</v>
      </c>
      <c r="U153" s="6">
        <v>476</v>
      </c>
      <c r="V153" s="6">
        <v>4300</v>
      </c>
      <c r="W153" s="6">
        <v>3345</v>
      </c>
    </row>
    <row r="154" spans="2:23" ht="14.25" customHeight="1">
      <c r="B154" s="6" t="s">
        <v>18</v>
      </c>
      <c r="C154" s="7">
        <v>215.5</v>
      </c>
      <c r="D154" s="6">
        <v>12090</v>
      </c>
      <c r="E154" s="6">
        <v>624</v>
      </c>
      <c r="F154" s="6">
        <v>818</v>
      </c>
      <c r="G154" s="6">
        <v>92</v>
      </c>
      <c r="H154" s="6">
        <v>139</v>
      </c>
      <c r="I154" s="6">
        <v>3281</v>
      </c>
      <c r="J154" s="6">
        <v>445</v>
      </c>
      <c r="K154" s="6">
        <v>3330</v>
      </c>
      <c r="L154" s="6">
        <v>346</v>
      </c>
      <c r="M154" s="6">
        <v>2475</v>
      </c>
      <c r="N154" s="6">
        <v>372</v>
      </c>
      <c r="O154" s="6">
        <v>1846</v>
      </c>
      <c r="P154" s="6">
        <v>482</v>
      </c>
      <c r="Q154" s="6">
        <v>1552</v>
      </c>
      <c r="R154" s="6">
        <v>351</v>
      </c>
      <c r="S154" s="6">
        <v>281</v>
      </c>
      <c r="T154" s="6">
        <v>19743</v>
      </c>
      <c r="U154" s="6">
        <v>0</v>
      </c>
      <c r="V154" s="6">
        <v>4742</v>
      </c>
      <c r="W154" s="6">
        <v>2486</v>
      </c>
    </row>
    <row r="155" spans="2:23" ht="14.25" customHeight="1" thickBot="1">
      <c r="B155" s="12" t="s">
        <v>19</v>
      </c>
      <c r="C155" s="17">
        <v>654</v>
      </c>
      <c r="D155" s="12">
        <v>15717</v>
      </c>
      <c r="E155" s="12">
        <v>486</v>
      </c>
      <c r="F155" s="12">
        <v>544</v>
      </c>
      <c r="G155" s="12">
        <v>90</v>
      </c>
      <c r="H155" s="12">
        <v>120</v>
      </c>
      <c r="I155" s="12">
        <v>2453</v>
      </c>
      <c r="J155" s="12">
        <v>495</v>
      </c>
      <c r="K155" s="12">
        <v>2628</v>
      </c>
      <c r="L155" s="12">
        <v>571</v>
      </c>
      <c r="M155" s="12">
        <v>2047</v>
      </c>
      <c r="N155" s="12">
        <v>489</v>
      </c>
      <c r="O155" s="12">
        <v>1096</v>
      </c>
      <c r="P155" s="12">
        <v>48</v>
      </c>
      <c r="Q155" s="12"/>
      <c r="R155" s="12"/>
      <c r="S155" s="12">
        <v>240</v>
      </c>
      <c r="T155" s="12">
        <v>2369</v>
      </c>
      <c r="U155" s="12">
        <v>0</v>
      </c>
      <c r="V155" s="12">
        <v>5661</v>
      </c>
      <c r="W155" s="12">
        <v>2940</v>
      </c>
    </row>
    <row r="156" spans="2:23" ht="14.25" customHeight="1" thickTop="1"/>
    <row r="157" spans="2:23" ht="14.25" customHeight="1">
      <c r="B157" s="8" t="s">
        <v>20</v>
      </c>
      <c r="C157" s="21">
        <f>SUM(C143:C155)</f>
        <v>9643.9</v>
      </c>
      <c r="D157" s="8">
        <v>41261945</v>
      </c>
      <c r="E157" s="8">
        <v>3945806.5</v>
      </c>
      <c r="F157" s="8">
        <v>3614879.27</v>
      </c>
      <c r="G157" s="8">
        <v>373525.29</v>
      </c>
      <c r="H157" s="8">
        <v>359776.86</v>
      </c>
      <c r="I157" s="8">
        <v>355389</v>
      </c>
      <c r="J157" s="8">
        <v>23071</v>
      </c>
      <c r="K157" s="8">
        <v>298461</v>
      </c>
      <c r="L157" s="8">
        <v>17827</v>
      </c>
      <c r="M157" s="8">
        <v>217547</v>
      </c>
      <c r="N157" s="8">
        <v>15658</v>
      </c>
      <c r="O157" s="8">
        <v>124487</v>
      </c>
      <c r="P157" s="8">
        <v>7570</v>
      </c>
      <c r="Q157" s="8">
        <v>59146</v>
      </c>
      <c r="R157" s="8">
        <v>4496</v>
      </c>
      <c r="S157" s="8">
        <v>4190</v>
      </c>
      <c r="T157" s="8">
        <v>139013</v>
      </c>
      <c r="U157" s="8">
        <v>62447</v>
      </c>
      <c r="V157" s="8">
        <v>365320</v>
      </c>
      <c r="W157" s="8">
        <v>239459</v>
      </c>
    </row>
    <row r="158" spans="2:23" ht="14.25" customHeight="1"/>
    <row r="159" spans="2:23" ht="14.25" customHeight="1"/>
    <row r="160" spans="2:23" ht="14.25" customHeight="1"/>
    <row r="161" spans="2:17" ht="14.25" customHeight="1">
      <c r="B161" s="22" t="s">
        <v>67</v>
      </c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</row>
    <row r="162" spans="2:17" ht="14.25" customHeight="1">
      <c r="B162" s="2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2"/>
    </row>
    <row r="163" spans="2:17" ht="14.25" customHeight="1">
      <c r="B163" s="2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2"/>
    </row>
    <row r="164" spans="2:17" ht="14.25" customHeight="1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</row>
    <row r="165" spans="2:17" ht="14.25" customHeight="1"/>
    <row r="166" spans="2:17" ht="14.25" customHeight="1"/>
    <row r="167" spans="2:17" ht="14.25" customHeight="1"/>
    <row r="168" spans="2:17" ht="14.25" customHeight="1"/>
    <row r="169" spans="2:17" ht="14.25" customHeight="1"/>
    <row r="170" spans="2:17" ht="14.25" customHeight="1"/>
    <row r="171" spans="2:17" ht="14.25" customHeight="1"/>
    <row r="172" spans="2:17" ht="14.25" customHeight="1"/>
    <row r="173" spans="2:17" ht="14.25" customHeight="1"/>
    <row r="174" spans="2:17" ht="14.25" customHeight="1"/>
    <row r="175" spans="2:17" ht="14.25" customHeight="1"/>
    <row r="176" spans="2:17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2">
    <mergeCell ref="B2:Q5"/>
    <mergeCell ref="B161:Q164"/>
  </mergeCells>
  <conditionalFormatting sqref="C29:C41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67:C79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86:C98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105:C117">
    <cfRule type="colorScale" priority="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124:C136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9:F41">
    <cfRule type="colorScale" priority="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43:F43">
    <cfRule type="colorScale" priority="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48:I62">
    <cfRule type="colorScale" priority="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62:I62">
    <cfRule type="colorScale" priority="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D10:D22">
    <cfRule type="colorScale" priority="1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D67:D79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86:D98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05:D117">
    <cfRule type="colorScale" priority="1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D124:D136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9:F41">
    <cfRule type="colorScale" priority="1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E10:E22">
    <cfRule type="colorScale" priority="1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E67:E79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0:F22">
    <cfRule type="colorScale" priority="1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67:F79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29:G41">
    <cfRule type="colorScale" priority="2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67:G79">
    <cfRule type="colorScale" priority="2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H29:H41">
    <cfRule type="colorScale" priority="2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hyperlinks>
    <hyperlink ref="B161" r:id="rId1" xr:uid="{27E254F6-6B33-481B-A6F4-989B956DCB4D}"/>
  </hyperlinks>
  <pageMargins left="0.7" right="0.7" top="0.75" bottom="0.75" header="0" footer="0"/>
  <pageSetup paperSize="9" orientation="portrait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LT Intrinsic</vt:lpstr>
      <vt:lpstr>Civil_Consutuction_Q1fy25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Piyush Patel</dc:creator>
  <cp:lastModifiedBy>Piyush Patel</cp:lastModifiedBy>
  <dcterms:created xsi:type="dcterms:W3CDTF">2024-09-03T13:12:31Z</dcterms:created>
  <dcterms:modified xsi:type="dcterms:W3CDTF">2024-09-03T13:12:55Z</dcterms:modified>
</cp:coreProperties>
</file>