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49B2FB44-1F3E-43D9-8CE6-5EEC269EF7A9}" xr6:coauthVersionLast="47" xr6:coauthVersionMax="47" xr10:uidLastSave="{00000000-0000-0000-0000-000000000000}"/>
  <bookViews>
    <workbookView xWindow="-108" yWindow="-108" windowWidth="23256" windowHeight="12456" xr2:uid="{72216B97-6E16-496E-9083-8C2D60FC84E2}"/>
  </bookViews>
  <sheets>
    <sheet name="LT Intrinsic" sheetId="1" r:id="rId1"/>
  </sheets>
  <externalReferences>
    <externalReference r:id="rId2"/>
  </externalReferences>
  <definedNames>
    <definedName name="_____________________________________________________DAT10">#REF!</definedName>
    <definedName name="_____________________________________________________DAT2">#REF!</definedName>
    <definedName name="_____________________________________________________DAT4">#REF!</definedName>
    <definedName name="_____________________________________________________DAT9">#REF!</definedName>
    <definedName name="____________________________________________________DAT1">#REF!</definedName>
    <definedName name="____________________________________________________DAT10">#REF!</definedName>
    <definedName name="____________________________________________________DAT2">#REF!</definedName>
    <definedName name="____________________________________________________DAT4">#REF!</definedName>
    <definedName name="____________________________________________________DAT5">#REF!</definedName>
    <definedName name="____________________________________________________DAT6">#REF!</definedName>
    <definedName name="____________________________________________________DAT9">#REF!</definedName>
    <definedName name="___________________________________________________DAT1">#REF!</definedName>
    <definedName name="___________________________________________________DAT10">#REF!</definedName>
    <definedName name="___________________________________________________DAT2">#REF!</definedName>
    <definedName name="___________________________________________________DAT4">#REF!</definedName>
    <definedName name="___________________________________________________DAT5">#REF!</definedName>
    <definedName name="___________________________________________________DAT6">#REF!</definedName>
    <definedName name="___________________________________________________DAT9">#REF!</definedName>
    <definedName name="__________________________________________________DAT1">#REF!</definedName>
    <definedName name="__________________________________________________DAT10">#REF!</definedName>
    <definedName name="__________________________________________________DAT2">#REF!</definedName>
    <definedName name="__________________________________________________DAT4">#REF!</definedName>
    <definedName name="__________________________________________________DAT5">#REF!</definedName>
    <definedName name="__________________________________________________DAT6">#REF!</definedName>
    <definedName name="__________________________________________________DAT9">#REF!</definedName>
    <definedName name="_________________________________________________DAT1">#REF!</definedName>
    <definedName name="_________________________________________________DAT10">#REF!</definedName>
    <definedName name="_________________________________________________DAT2">#REF!</definedName>
    <definedName name="_________________________________________________DAT4">#REF!</definedName>
    <definedName name="_________________________________________________DAT5">#REF!</definedName>
    <definedName name="_________________________________________________DAT6">#REF!</definedName>
    <definedName name="_________________________________________________DAT9">#REF!</definedName>
    <definedName name="________________________________________________DAT1">#REF!</definedName>
    <definedName name="________________________________________________DAT10">#REF!</definedName>
    <definedName name="________________________________________________DAT2">#REF!</definedName>
    <definedName name="________________________________________________DAT4">#REF!</definedName>
    <definedName name="________________________________________________DAT5">#REF!</definedName>
    <definedName name="________________________________________________DAT6">#REF!</definedName>
    <definedName name="________________________________________________DAT9">#REF!</definedName>
    <definedName name="_______________________________________________DAT1">#REF!</definedName>
    <definedName name="_______________________________________________DAT10">#REF!</definedName>
    <definedName name="_______________________________________________DAT2">#REF!</definedName>
    <definedName name="_______________________________________________DAT4">#REF!</definedName>
    <definedName name="_______________________________________________DAT5">#REF!</definedName>
    <definedName name="_______________________________________________DAT6">#REF!</definedName>
    <definedName name="_______________________________________________DAT9">#REF!</definedName>
    <definedName name="______________________________________________DAT1">#REF!</definedName>
    <definedName name="______________________________________________DAT10">#REF!</definedName>
    <definedName name="______________________________________________DAT2">#REF!</definedName>
    <definedName name="______________________________________________DAT4">#REF!</definedName>
    <definedName name="______________________________________________DAT5">#REF!</definedName>
    <definedName name="______________________________________________DAT6">#REF!</definedName>
    <definedName name="______________________________________________DAT9">#REF!</definedName>
    <definedName name="_____________________________________________DAT1">#REF!</definedName>
    <definedName name="_____________________________________________DAT10">#REF!</definedName>
    <definedName name="_____________________________________________DAT2">#REF!</definedName>
    <definedName name="_____________________________________________DAT4">#REF!</definedName>
    <definedName name="_____________________________________________DAT5">#REF!</definedName>
    <definedName name="_____________________________________________DAT6">#REF!</definedName>
    <definedName name="_____________________________________________DAT9">#REF!</definedName>
    <definedName name="____________________________________________DAT1">#REF!</definedName>
    <definedName name="____________________________________________DAT10">#REF!</definedName>
    <definedName name="____________________________________________DAT2">#REF!</definedName>
    <definedName name="____________________________________________DAT4">#REF!</definedName>
    <definedName name="____________________________________________DAT5">#REF!</definedName>
    <definedName name="____________________________________________DAT6">#REF!</definedName>
    <definedName name="____________________________________________DAT9">#REF!</definedName>
    <definedName name="___________________________________________DAT1">#REF!</definedName>
    <definedName name="___________________________________________DAT10">#REF!</definedName>
    <definedName name="___________________________________________DAT2">#REF!</definedName>
    <definedName name="___________________________________________DAT4">#REF!</definedName>
    <definedName name="___________________________________________DAT5">#REF!</definedName>
    <definedName name="___________________________________________DAT6">#REF!</definedName>
    <definedName name="___________________________________________DAT9">#REF!</definedName>
    <definedName name="__________________________________________DAT1">#REF!</definedName>
    <definedName name="__________________________________________DAT10">#REF!</definedName>
    <definedName name="__________________________________________DAT2">#REF!</definedName>
    <definedName name="__________________________________________DAT4">#REF!</definedName>
    <definedName name="__________________________________________DAT5">#REF!</definedName>
    <definedName name="__________________________________________DAT6">#REF!</definedName>
    <definedName name="__________________________________________DAT9">#REF!</definedName>
    <definedName name="_________________________________________DAT1">#REF!</definedName>
    <definedName name="_________________________________________DAT10">#REF!</definedName>
    <definedName name="_________________________________________DAT2">#REF!</definedName>
    <definedName name="_________________________________________DAT4">#REF!</definedName>
    <definedName name="_________________________________________DAT5">#REF!</definedName>
    <definedName name="_________________________________________DAT6">#REF!</definedName>
    <definedName name="_________________________________________DAT9">#REF!</definedName>
    <definedName name="________________________________________DAT1">#REF!</definedName>
    <definedName name="________________________________________DAT10">#REF!</definedName>
    <definedName name="________________________________________DAT2">#REF!</definedName>
    <definedName name="________________________________________DAT4">#REF!</definedName>
    <definedName name="________________________________________DAT5">#REF!</definedName>
    <definedName name="________________________________________DAT6">#REF!</definedName>
    <definedName name="________________________________________DAT9">#REF!</definedName>
    <definedName name="_______________________________________DAT1">#REF!</definedName>
    <definedName name="_______________________________________DAT10">#REF!</definedName>
    <definedName name="_______________________________________DAT2">#REF!</definedName>
    <definedName name="_______________________________________DAT4">#REF!</definedName>
    <definedName name="_______________________________________DAT5">#REF!</definedName>
    <definedName name="_______________________________________DAT6">#REF!</definedName>
    <definedName name="_______________________________________DAT9">#REF!</definedName>
    <definedName name="______________________________________DAT1">#REF!</definedName>
    <definedName name="______________________________________DAT10">#REF!</definedName>
    <definedName name="______________________________________DAT2">#REF!</definedName>
    <definedName name="______________________________________DAT4">#REF!</definedName>
    <definedName name="______________________________________DAT5">#REF!</definedName>
    <definedName name="______________________________________DAT6">#REF!</definedName>
    <definedName name="______________________________________DAT9">#REF!</definedName>
    <definedName name="_____________________________________DAT1">#REF!</definedName>
    <definedName name="_____________________________________DAT10">#REF!</definedName>
    <definedName name="_____________________________________DAT2">#REF!</definedName>
    <definedName name="_____________________________________DAT4">#REF!</definedName>
    <definedName name="_____________________________________DAT5">#REF!</definedName>
    <definedName name="_____________________________________DAT6">#REF!</definedName>
    <definedName name="_____________________________________DAT9">#REF!</definedName>
    <definedName name="____________________________________DAT1">#REF!</definedName>
    <definedName name="____________________________________DAT10">#REF!</definedName>
    <definedName name="____________________________________DAT2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9">#REF!</definedName>
    <definedName name="___________________________________DAT1">#REF!</definedName>
    <definedName name="___________________________________DAT10">#REF!</definedName>
    <definedName name="___________________________________DAT2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9">#REF!</definedName>
    <definedName name="__________________________________DAT1">#REF!</definedName>
    <definedName name="__________________________________DAT10">#REF!</definedName>
    <definedName name="__________________________________DAT2">#REF!</definedName>
    <definedName name="__________________________________DAT4">#REF!</definedName>
    <definedName name="__________________________________DAT5">#REF!</definedName>
    <definedName name="__________________________________DAT6">#REF!</definedName>
    <definedName name="__________________________________DAT9">#REF!</definedName>
    <definedName name="_________________________________DAT1">#REF!</definedName>
    <definedName name="_________________________________DAT10">#REF!</definedName>
    <definedName name="_________________________________DAT2">#REF!</definedName>
    <definedName name="_________________________________DAT4">#REF!</definedName>
    <definedName name="_________________________________DAT5">#REF!</definedName>
    <definedName name="_________________________________DAT6">#REF!</definedName>
    <definedName name="_________________________________DAT9">#REF!</definedName>
    <definedName name="________________________________DAT1">#REF!</definedName>
    <definedName name="________________________________DAT10">#REF!</definedName>
    <definedName name="________________________________DAT2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9">#REF!</definedName>
    <definedName name="_______________________________DAT1">#REF!</definedName>
    <definedName name="_______________________________DAT10">#REF!</definedName>
    <definedName name="_______________________________DAT2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9">#REF!</definedName>
    <definedName name="______________________________DAT1">#REF!</definedName>
    <definedName name="______________________________DAT10">#REF!</definedName>
    <definedName name="______________________________DAT2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9">#REF!</definedName>
    <definedName name="_____________________________DAT1">#REF!</definedName>
    <definedName name="_____________________________DAT10">#REF!</definedName>
    <definedName name="_____________________________DAT2">#REF!</definedName>
    <definedName name="_____________________________DAT4">#REF!</definedName>
    <definedName name="_____________________________DAT5">#REF!</definedName>
    <definedName name="_____________________________DAT6">#REF!</definedName>
    <definedName name="_____________________________DAT9">#REF!</definedName>
    <definedName name="____________________________DAT1">#REF!</definedName>
    <definedName name="____________________________DAT10">#REF!</definedName>
    <definedName name="____________________________DAT2">#REF!</definedName>
    <definedName name="____________________________DAT4">#REF!</definedName>
    <definedName name="____________________________DAT5">#REF!</definedName>
    <definedName name="____________________________DAT6">#REF!</definedName>
    <definedName name="____________________________DAT9">#REF!</definedName>
    <definedName name="___________________________DAT1">#REF!</definedName>
    <definedName name="___________________________DAT10">#REF!</definedName>
    <definedName name="___________________________DAT2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9">#REF!</definedName>
    <definedName name="__________________________DAT1">#REF!</definedName>
    <definedName name="__________________________DAT10">#REF!</definedName>
    <definedName name="__________________________DAT2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9">#REF!</definedName>
    <definedName name="_________________________DAT1">#REF!</definedName>
    <definedName name="_________________________DAT10">#REF!</definedName>
    <definedName name="_________________________DAT2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9">#REF!</definedName>
    <definedName name="________________________DAT1">#REF!</definedName>
    <definedName name="________________________DAT10">#REF!</definedName>
    <definedName name="________________________DAT2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9">#REF!</definedName>
    <definedName name="_______________________DAT1">#REF!</definedName>
    <definedName name="_______________________DAT10">#REF!</definedName>
    <definedName name="_______________________DAT2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9">#REF!</definedName>
    <definedName name="______________________DAT1">#REF!</definedName>
    <definedName name="______________________DAT10">#REF!</definedName>
    <definedName name="______________________DAT2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9">#REF!</definedName>
    <definedName name="_____________________DAT1">#REF!</definedName>
    <definedName name="_____________________DAT10">#REF!</definedName>
    <definedName name="_____________________DAT2">#REF!</definedName>
    <definedName name="_____________________DAT4">#REF!</definedName>
    <definedName name="_____________________DAT5">#REF!</definedName>
    <definedName name="_____________________DAT6">#REF!</definedName>
    <definedName name="_____________________DAT9">#REF!</definedName>
    <definedName name="____________________DAT1">#REF!</definedName>
    <definedName name="____________________DAT10">#REF!</definedName>
    <definedName name="____________________DAT12">#REF!</definedName>
    <definedName name="____________________DAT14">#REF!</definedName>
    <definedName name="____________________DAT15">#REF!</definedName>
    <definedName name="____________________DAT16">#REF!</definedName>
    <definedName name="____________________DAT17">#REF!</definedName>
    <definedName name="____________________DAT18">#REF!</definedName>
    <definedName name="____________________DAT19">#REF!</definedName>
    <definedName name="____________________DAT2">#REF!</definedName>
    <definedName name="____________________DAT20">#REF!</definedName>
    <definedName name="____________________DAT21">#REF!</definedName>
    <definedName name="____________________DAT22">#REF!</definedName>
    <definedName name="____________________DAT23">#REF!</definedName>
    <definedName name="____________________DAT24">#REF!</definedName>
    <definedName name="____________________DAT25">#REF!</definedName>
    <definedName name="____________________DAT26">#REF!</definedName>
    <definedName name="____________________DAT27">#REF!</definedName>
    <definedName name="____________________DAT28">#REF!</definedName>
    <definedName name="____________________DAT29">#REF!</definedName>
    <definedName name="____________________DAT30">#REF!</definedName>
    <definedName name="____________________DAT31">#REF!</definedName>
    <definedName name="____________________DAT32">#REF!</definedName>
    <definedName name="____________________DAT33">#REF!</definedName>
    <definedName name="____________________DAT34">#REF!</definedName>
    <definedName name="____________________DAT35">#REF!</definedName>
    <definedName name="____________________DAT36">#REF!</definedName>
    <definedName name="____________________DAT37">#REF!</definedName>
    <definedName name="____________________DAT38">#REF!</definedName>
    <definedName name="____________________DAT39">#REF!</definedName>
    <definedName name="____________________DAT4">#REF!</definedName>
    <definedName name="____________________DAT40">#REF!</definedName>
    <definedName name="____________________DAT41">#REF!</definedName>
    <definedName name="____________________DAT42">#REF!</definedName>
    <definedName name="____________________DAT43">#REF!</definedName>
    <definedName name="____________________DAT44">#REF!</definedName>
    <definedName name="____________________DAT45">#REF!</definedName>
    <definedName name="____________________DAT46">#REF!</definedName>
    <definedName name="____________________DAT47">#REF!</definedName>
    <definedName name="____________________DAT48">#REF!</definedName>
    <definedName name="____________________DAT49">#REF!</definedName>
    <definedName name="____________________DAT5">#REF!</definedName>
    <definedName name="____________________DAT50">#REF!</definedName>
    <definedName name="____________________DAT51">#REF!</definedName>
    <definedName name="____________________DAT52">#REF!</definedName>
    <definedName name="____________________DAT53">#REF!</definedName>
    <definedName name="____________________DAT54">#REF!</definedName>
    <definedName name="____________________DAT55">#REF!</definedName>
    <definedName name="____________________DAT56">#REF!</definedName>
    <definedName name="____________________DAT57">#REF!</definedName>
    <definedName name="____________________DAT58">#REF!</definedName>
    <definedName name="____________________DAT59">#REF!</definedName>
    <definedName name="____________________DAT6">#REF!</definedName>
    <definedName name="____________________DAT60">#REF!</definedName>
    <definedName name="____________________DAT9">#REF!</definedName>
    <definedName name="___________________DAT1">#REF!</definedName>
    <definedName name="___________________DAT10">#REF!</definedName>
    <definedName name="___________________DAT11">#REF!</definedName>
    <definedName name="___________________DAT12">#REF!</definedName>
    <definedName name="___________________DAT14">#REF!</definedName>
    <definedName name="___________________DAT15">#REF!</definedName>
    <definedName name="___________________DAT16">#REF!</definedName>
    <definedName name="___________________DAT17">#REF!</definedName>
    <definedName name="___________________DAT18">#REF!</definedName>
    <definedName name="___________________DAT19">#REF!</definedName>
    <definedName name="___________________DAT2">#REF!</definedName>
    <definedName name="___________________DAT20">#REF!</definedName>
    <definedName name="___________________DAT21">#REF!</definedName>
    <definedName name="___________________DAT22">#REF!</definedName>
    <definedName name="___________________DAT23">#REF!</definedName>
    <definedName name="___________________DAT24">#REF!</definedName>
    <definedName name="___________________DAT25">#REF!</definedName>
    <definedName name="___________________DAT26">#REF!</definedName>
    <definedName name="___________________DAT27">#REF!</definedName>
    <definedName name="___________________DAT28">#REF!</definedName>
    <definedName name="___________________DAT29">#REF!</definedName>
    <definedName name="___________________DAT30">#REF!</definedName>
    <definedName name="___________________DAT31">#REF!</definedName>
    <definedName name="___________________DAT32">#REF!</definedName>
    <definedName name="___________________DAT33">#REF!</definedName>
    <definedName name="___________________DAT34">#REF!</definedName>
    <definedName name="___________________DAT35">#REF!</definedName>
    <definedName name="___________________DAT36">#REF!</definedName>
    <definedName name="___________________DAT37">#REF!</definedName>
    <definedName name="___________________DAT38">#REF!</definedName>
    <definedName name="___________________DAT39">#REF!</definedName>
    <definedName name="___________________DAT4">#REF!</definedName>
    <definedName name="___________________DAT40">#REF!</definedName>
    <definedName name="___________________DAT41">#REF!</definedName>
    <definedName name="___________________DAT42">#REF!</definedName>
    <definedName name="___________________DAT43">#REF!</definedName>
    <definedName name="___________________DAT44">#REF!</definedName>
    <definedName name="___________________DAT45">#REF!</definedName>
    <definedName name="___________________DAT46">#REF!</definedName>
    <definedName name="___________________DAT47">#REF!</definedName>
    <definedName name="___________________DAT48">#REF!</definedName>
    <definedName name="___________________DAT49">#REF!</definedName>
    <definedName name="___________________DAT5">#REF!</definedName>
    <definedName name="___________________DAT50">#REF!</definedName>
    <definedName name="___________________DAT51">#REF!</definedName>
    <definedName name="___________________DAT52">#REF!</definedName>
    <definedName name="___________________DAT53">#REF!</definedName>
    <definedName name="___________________DAT54">#REF!</definedName>
    <definedName name="___________________DAT55">#REF!</definedName>
    <definedName name="___________________DAT56">#REF!</definedName>
    <definedName name="___________________DAT57">#REF!</definedName>
    <definedName name="___________________DAT58">#REF!</definedName>
    <definedName name="___________________DAT59">#REF!</definedName>
    <definedName name="___________________DAT6">#REF!</definedName>
    <definedName name="___________________DAT60">#REF!</definedName>
    <definedName name="___________________DAT9">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4">#REF!</definedName>
    <definedName name="__________________DAT15">#REF!</definedName>
    <definedName name="__________________DAT16">#REF!</definedName>
    <definedName name="__________________DAT17">#REF!</definedName>
    <definedName name="__________________DAT18">#REF!</definedName>
    <definedName name="__________________DAT19">#REF!</definedName>
    <definedName name="__________________DAT2">#REF!</definedName>
    <definedName name="__________________DAT20">#REF!</definedName>
    <definedName name="__________________DAT21">#REF!</definedName>
    <definedName name="__________________DAT22">#REF!</definedName>
    <definedName name="__________________DAT23">#REF!</definedName>
    <definedName name="__________________DAT24">#REF!</definedName>
    <definedName name="__________________DAT25">#REF!</definedName>
    <definedName name="__________________DAT26">#REF!</definedName>
    <definedName name="__________________DAT27">#REF!</definedName>
    <definedName name="__________________DAT28">#REF!</definedName>
    <definedName name="__________________DAT29">#REF!</definedName>
    <definedName name="__________________DAT30">#REF!</definedName>
    <definedName name="__________________DAT31">#REF!</definedName>
    <definedName name="__________________DAT32">#REF!</definedName>
    <definedName name="__________________DAT33">#REF!</definedName>
    <definedName name="__________________DAT34">#REF!</definedName>
    <definedName name="__________________DAT35">#REF!</definedName>
    <definedName name="__________________DAT36">#REF!</definedName>
    <definedName name="__________________DAT37">#REF!</definedName>
    <definedName name="__________________DAT38">#REF!</definedName>
    <definedName name="__________________DAT39">#REF!</definedName>
    <definedName name="__________________DAT4">#REF!</definedName>
    <definedName name="__________________DAT40">#REF!</definedName>
    <definedName name="__________________DAT41">#REF!</definedName>
    <definedName name="__________________DAT42">#REF!</definedName>
    <definedName name="__________________DAT43">#REF!</definedName>
    <definedName name="__________________DAT44">#REF!</definedName>
    <definedName name="__________________DAT45">#REF!</definedName>
    <definedName name="__________________DAT46">#REF!</definedName>
    <definedName name="__________________DAT47">#REF!</definedName>
    <definedName name="__________________DAT48">#REF!</definedName>
    <definedName name="__________________DAT49">#REF!</definedName>
    <definedName name="__________________DAT5">#REF!</definedName>
    <definedName name="__________________DAT50">#REF!</definedName>
    <definedName name="__________________DAT51">#REF!</definedName>
    <definedName name="__________________DAT52">#REF!</definedName>
    <definedName name="__________________DAT53">#REF!</definedName>
    <definedName name="__________________DAT54">#REF!</definedName>
    <definedName name="__________________DAT55">#REF!</definedName>
    <definedName name="__________________DAT56">#REF!</definedName>
    <definedName name="__________________DAT57">#REF!</definedName>
    <definedName name="__________________DAT58">#REF!</definedName>
    <definedName name="__________________DAT59">#REF!</definedName>
    <definedName name="__________________DAT6">#REF!</definedName>
    <definedName name="__________________DAT60">#REF!</definedName>
    <definedName name="__________________DAT9">#REF!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4">#REF!</definedName>
    <definedName name="_________________DAT25">#REF!</definedName>
    <definedName name="_________________DAT26">#REF!</definedName>
    <definedName name="_________________DAT27">#REF!</definedName>
    <definedName name="_________________DAT28">#REF!</definedName>
    <definedName name="_________________DAT29">#REF!</definedName>
    <definedName name="_________________DAT30">#REF!</definedName>
    <definedName name="_________________DAT31">#REF!</definedName>
    <definedName name="_________________DAT32">#REF!</definedName>
    <definedName name="_________________DAT33">#REF!</definedName>
    <definedName name="_________________DAT34">#REF!</definedName>
    <definedName name="_________________DAT35">#REF!</definedName>
    <definedName name="_________________DAT36">#REF!</definedName>
    <definedName name="_________________DAT37">#REF!</definedName>
    <definedName name="_________________DAT38">#REF!</definedName>
    <definedName name="_________________DAT39">#REF!</definedName>
    <definedName name="_________________DAT4">#REF!</definedName>
    <definedName name="_________________DAT40">#REF!</definedName>
    <definedName name="_________________DAT41">#REF!</definedName>
    <definedName name="_________________DAT42">#REF!</definedName>
    <definedName name="_________________DAT43">#REF!</definedName>
    <definedName name="_________________DAT44">#REF!</definedName>
    <definedName name="_________________DAT45">#REF!</definedName>
    <definedName name="_________________DAT46">#REF!</definedName>
    <definedName name="_________________DAT47">#REF!</definedName>
    <definedName name="_________________DAT48">#REF!</definedName>
    <definedName name="_________________DAT49">#REF!</definedName>
    <definedName name="_________________DAT5">#REF!</definedName>
    <definedName name="_________________DAT50">#REF!</definedName>
    <definedName name="_________________dat500">#REF!</definedName>
    <definedName name="_________________DAT51">#REF!</definedName>
    <definedName name="_________________DAT52">#REF!</definedName>
    <definedName name="_________________DAT53">#REF!</definedName>
    <definedName name="_________________DAT54">#REF!</definedName>
    <definedName name="_________________DAT55">#REF!</definedName>
    <definedName name="_________________DAT56">#REF!</definedName>
    <definedName name="_________________DAT57">#REF!</definedName>
    <definedName name="_________________DAT58">#REF!</definedName>
    <definedName name="_________________DAT59">#REF!</definedName>
    <definedName name="_________________DAT6">#REF!</definedName>
    <definedName name="_________________DAT60">#REF!</definedName>
    <definedName name="_________________DAT9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4">#REF!</definedName>
    <definedName name="________________DAT25">#REF!</definedName>
    <definedName name="________________DAT26">#REF!</definedName>
    <definedName name="________________DAT27">#REF!</definedName>
    <definedName name="________________DAT28">#REF!</definedName>
    <definedName name="________________DAT29">#REF!</definedName>
    <definedName name="________________DAT30">#REF!</definedName>
    <definedName name="________________DAT31">#REF!</definedName>
    <definedName name="________________DAT32">#REF!</definedName>
    <definedName name="________________DAT33">#REF!</definedName>
    <definedName name="________________DAT34">#REF!</definedName>
    <definedName name="________________DAT35">#REF!</definedName>
    <definedName name="________________DAT36">#REF!</definedName>
    <definedName name="________________DAT37">#REF!</definedName>
    <definedName name="________________DAT38">#REF!</definedName>
    <definedName name="________________DAT39">#REF!</definedName>
    <definedName name="________________DAT4">#REF!</definedName>
    <definedName name="________________DAT40">#REF!</definedName>
    <definedName name="________________DAT41">#REF!</definedName>
    <definedName name="________________DAT42">#REF!</definedName>
    <definedName name="________________DAT43">#REF!</definedName>
    <definedName name="________________DAT44">#REF!</definedName>
    <definedName name="________________DAT45">#REF!</definedName>
    <definedName name="________________DAT46">#REF!</definedName>
    <definedName name="________________DAT47">#REF!</definedName>
    <definedName name="________________DAT48">#REF!</definedName>
    <definedName name="________________DAT49">#REF!</definedName>
    <definedName name="________________DAT5">#REF!</definedName>
    <definedName name="________________DAT50">#REF!</definedName>
    <definedName name="________________dat500">#REF!</definedName>
    <definedName name="________________DAT51">#REF!</definedName>
    <definedName name="________________DAT52">#REF!</definedName>
    <definedName name="________________DAT53">#REF!</definedName>
    <definedName name="________________DAT54">#REF!</definedName>
    <definedName name="________________DAT55">#REF!</definedName>
    <definedName name="________________DAT56">#REF!</definedName>
    <definedName name="________________DAT57">#REF!</definedName>
    <definedName name="________________DAT58">#REF!</definedName>
    <definedName name="________________DAT59">#REF!</definedName>
    <definedName name="________________DAT6">#REF!</definedName>
    <definedName name="________________DAT60">#REF!</definedName>
    <definedName name="________________DAT9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35">#REF!</definedName>
    <definedName name="_______________DAT36">#REF!</definedName>
    <definedName name="_______________DAT37">#REF!</definedName>
    <definedName name="_______________DAT38">#REF!</definedName>
    <definedName name="_______________DAT39">#REF!</definedName>
    <definedName name="_______________DAT4">#REF!</definedName>
    <definedName name="_______________DAT40">#REF!</definedName>
    <definedName name="_______________DAT41">#REF!</definedName>
    <definedName name="_______________DAT42">#REF!</definedName>
    <definedName name="_______________DAT43">#REF!</definedName>
    <definedName name="_______________DAT44">#REF!</definedName>
    <definedName name="_______________DAT45">#REF!</definedName>
    <definedName name="_______________DAT46">#REF!</definedName>
    <definedName name="_______________DAT47">#REF!</definedName>
    <definedName name="_______________DAT48">#REF!</definedName>
    <definedName name="_______________DAT49">#REF!</definedName>
    <definedName name="_______________DAT5">#REF!</definedName>
    <definedName name="_______________DAT50">#REF!</definedName>
    <definedName name="_______________dat500">#REF!</definedName>
    <definedName name="_______________DAT51">#REF!</definedName>
    <definedName name="_______________DAT52">#REF!</definedName>
    <definedName name="_______________DAT53">#REF!</definedName>
    <definedName name="_______________DAT54">#REF!</definedName>
    <definedName name="_______________DAT55">#REF!</definedName>
    <definedName name="_______________DAT56">#REF!</definedName>
    <definedName name="_______________DAT57">#REF!</definedName>
    <definedName name="_______________DAT58">#REF!</definedName>
    <definedName name="_______________DAT59">#REF!</definedName>
    <definedName name="_______________DAT6">#REF!</definedName>
    <definedName name="_______________DAT60">#REF!</definedName>
    <definedName name="_______________DAT9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35">#REF!</definedName>
    <definedName name="______________DAT36">#REF!</definedName>
    <definedName name="______________DAT37">#REF!</definedName>
    <definedName name="______________DAT38">#REF!</definedName>
    <definedName name="______________DAT39">#REF!</definedName>
    <definedName name="______________DAT4">#REF!</definedName>
    <definedName name="______________DAT40">#REF!</definedName>
    <definedName name="______________DAT41">#REF!</definedName>
    <definedName name="______________DAT42">#REF!</definedName>
    <definedName name="______________DAT43">#REF!</definedName>
    <definedName name="______________DAT44">#REF!</definedName>
    <definedName name="______________DAT45">#REF!</definedName>
    <definedName name="______________DAT46">#REF!</definedName>
    <definedName name="______________DAT47">#REF!</definedName>
    <definedName name="______________DAT48">#REF!</definedName>
    <definedName name="______________DAT49">#REF!</definedName>
    <definedName name="______________DAT5">#REF!</definedName>
    <definedName name="______________DAT50">#REF!</definedName>
    <definedName name="______________dat500">#REF!</definedName>
    <definedName name="______________DAT51">#REF!</definedName>
    <definedName name="______________DAT52">#REF!</definedName>
    <definedName name="______________DAT53">#REF!</definedName>
    <definedName name="______________DAT54">#REF!</definedName>
    <definedName name="______________DAT55">#REF!</definedName>
    <definedName name="______________DAT56">#REF!</definedName>
    <definedName name="______________DAT57">#REF!</definedName>
    <definedName name="______________DAT58">#REF!</definedName>
    <definedName name="______________DAT59">#REF!</definedName>
    <definedName name="______________DAT6">#REF!</definedName>
    <definedName name="______________DAT60">#REF!</definedName>
    <definedName name="______________DAT9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35">#REF!</definedName>
    <definedName name="_____________DAT36">#REF!</definedName>
    <definedName name="_____________DAT37">#REF!</definedName>
    <definedName name="_____________DAT38">#REF!</definedName>
    <definedName name="_____________DAT39">#REF!</definedName>
    <definedName name="_____________DAT40">#REF!</definedName>
    <definedName name="_____________DAT41">#REF!</definedName>
    <definedName name="_____________DAT42">#REF!</definedName>
    <definedName name="_____________DAT43">#REF!</definedName>
    <definedName name="_____________DAT44">#REF!</definedName>
    <definedName name="_____________DAT45">#REF!</definedName>
    <definedName name="_____________DAT46">#REF!</definedName>
    <definedName name="_____________DAT47">#REF!</definedName>
    <definedName name="_____________DAT48">#REF!</definedName>
    <definedName name="_____________DAT49">#REF!</definedName>
    <definedName name="_____________DAT50">#REF!</definedName>
    <definedName name="_____________dat500">#REF!</definedName>
    <definedName name="_____________DAT51">#REF!</definedName>
    <definedName name="_____________DAT52">#REF!</definedName>
    <definedName name="_____________DAT53">#REF!</definedName>
    <definedName name="_____________DAT54">#REF!</definedName>
    <definedName name="_____________DAT55">#REF!</definedName>
    <definedName name="_____________DAT56">#REF!</definedName>
    <definedName name="_____________DAT57">#REF!</definedName>
    <definedName name="_____________DAT58">#REF!</definedName>
    <definedName name="_____________DAT59">#REF!</definedName>
    <definedName name="_____________DAT60">#REF!</definedName>
    <definedName name="____________DAT11">#REF!</definedName>
    <definedName name="____________DAT12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35">#REF!</definedName>
    <definedName name="____________DAT36">#REF!</definedName>
    <definedName name="____________DAT37">#REF!</definedName>
    <definedName name="____________DAT38">#REF!</definedName>
    <definedName name="____________DAT39">#REF!</definedName>
    <definedName name="____________DAT40">#REF!</definedName>
    <definedName name="____________DAT41">#REF!</definedName>
    <definedName name="____________DAT42">#REF!</definedName>
    <definedName name="____________DAT43">#REF!</definedName>
    <definedName name="____________DAT44">#REF!</definedName>
    <definedName name="____________DAT45">#REF!</definedName>
    <definedName name="____________DAT46">#REF!</definedName>
    <definedName name="____________DAT47">#REF!</definedName>
    <definedName name="____________DAT48">#REF!</definedName>
    <definedName name="____________DAT49">#REF!</definedName>
    <definedName name="____________DAT50">#REF!</definedName>
    <definedName name="____________dat500">#REF!</definedName>
    <definedName name="____________DAT51">#REF!</definedName>
    <definedName name="____________DAT52">#REF!</definedName>
    <definedName name="____________DAT53">#REF!</definedName>
    <definedName name="____________DAT54">#REF!</definedName>
    <definedName name="____________DAT55">#REF!</definedName>
    <definedName name="____________DAT56">#REF!</definedName>
    <definedName name="____________DAT57">#REF!</definedName>
    <definedName name="____________DAT58">#REF!</definedName>
    <definedName name="____________DAT59">#REF!</definedName>
    <definedName name="____________DAT60">#REF!</definedName>
    <definedName name="___________DAT11">#REF!</definedName>
    <definedName name="___________DAT12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37">#REF!</definedName>
    <definedName name="___________DAT38">#REF!</definedName>
    <definedName name="___________DAT39">#REF!</definedName>
    <definedName name="___________DAT4">#REF!</definedName>
    <definedName name="___________DAT40">#REF!</definedName>
    <definedName name="___________DAT41">#REF!</definedName>
    <definedName name="___________DAT42">#REF!</definedName>
    <definedName name="___________DAT43">#REF!</definedName>
    <definedName name="___________DAT44">#REF!</definedName>
    <definedName name="___________DAT45">#REF!</definedName>
    <definedName name="___________DAT46">#REF!</definedName>
    <definedName name="___________DAT47">#REF!</definedName>
    <definedName name="___________DAT48">#REF!</definedName>
    <definedName name="___________DAT49">#REF!</definedName>
    <definedName name="___________DAT5">#REF!</definedName>
    <definedName name="___________DAT50">#REF!</definedName>
    <definedName name="___________dat500">#REF!</definedName>
    <definedName name="___________DAT51">#REF!</definedName>
    <definedName name="___________DAT52">#REF!</definedName>
    <definedName name="___________DAT53">#REF!</definedName>
    <definedName name="___________DAT54">#REF!</definedName>
    <definedName name="___________DAT55">#REF!</definedName>
    <definedName name="___________DAT56">#REF!</definedName>
    <definedName name="___________DAT57">#REF!</definedName>
    <definedName name="___________DAT58">#REF!</definedName>
    <definedName name="___________DAT59">#REF!</definedName>
    <definedName name="___________DAT6">#REF!</definedName>
    <definedName name="___________DAT60">#REF!</definedName>
    <definedName name="___________DAT7">#REF!</definedName>
    <definedName name="___________DAT8">#REF!</definedName>
    <definedName name="___________DAT9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37">#REF!</definedName>
    <definedName name="__________DAT38">#REF!</definedName>
    <definedName name="__________DAT39">#REF!</definedName>
    <definedName name="__________DAT4">#REF!</definedName>
    <definedName name="__________DAT40">#REF!</definedName>
    <definedName name="__________DAT41">#REF!</definedName>
    <definedName name="__________DAT42">#REF!</definedName>
    <definedName name="__________DAT43">#REF!</definedName>
    <definedName name="__________DAT44">#REF!</definedName>
    <definedName name="__________DAT45">#REF!</definedName>
    <definedName name="__________DAT46">#REF!</definedName>
    <definedName name="__________DAT47">#REF!</definedName>
    <definedName name="__________DAT48">#REF!</definedName>
    <definedName name="__________DAT49">#REF!</definedName>
    <definedName name="__________DAT5">#REF!</definedName>
    <definedName name="__________DAT50">#REF!</definedName>
    <definedName name="__________dat500">#REF!</definedName>
    <definedName name="__________DAT51">#REF!</definedName>
    <definedName name="__________DAT52">#REF!</definedName>
    <definedName name="__________DAT53">#REF!</definedName>
    <definedName name="__________DAT54">#REF!</definedName>
    <definedName name="__________DAT55">#REF!</definedName>
    <definedName name="__________DAT56">#REF!</definedName>
    <definedName name="__________DAT57">#REF!</definedName>
    <definedName name="__________DAT58">#REF!</definedName>
    <definedName name="__________DAT59">#REF!</definedName>
    <definedName name="__________DAT6">#REF!</definedName>
    <definedName name="__________DAT60">#REF!</definedName>
    <definedName name="__________DAT9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37">#REF!</definedName>
    <definedName name="_________DAT38">#REF!</definedName>
    <definedName name="_________DAT39">#REF!</definedName>
    <definedName name="_________DAT4">#REF!</definedName>
    <definedName name="_________DAT40">#REF!</definedName>
    <definedName name="_________DAT41">#REF!</definedName>
    <definedName name="_________DAT42">#REF!</definedName>
    <definedName name="_________DAT43">#REF!</definedName>
    <definedName name="_________DAT44">#REF!</definedName>
    <definedName name="_________DAT45">#REF!</definedName>
    <definedName name="_________DAT46">#REF!</definedName>
    <definedName name="_________DAT47">#REF!</definedName>
    <definedName name="_________DAT48">#REF!</definedName>
    <definedName name="_________DAT49">#REF!</definedName>
    <definedName name="_________DAT5">#REF!</definedName>
    <definedName name="_________DAT50">#REF!</definedName>
    <definedName name="_________dat500">#REF!</definedName>
    <definedName name="_________DAT51">#REF!</definedName>
    <definedName name="_________DAT52">#REF!</definedName>
    <definedName name="_________DAT53">#REF!</definedName>
    <definedName name="_________DAT54">#REF!</definedName>
    <definedName name="_________DAT55">#REF!</definedName>
    <definedName name="_________DAT56">#REF!</definedName>
    <definedName name="_________DAT57">#REF!</definedName>
    <definedName name="_________DAT58">#REF!</definedName>
    <definedName name="_________DAT59">#REF!</definedName>
    <definedName name="_________DAT6">#REF!</definedName>
    <definedName name="_________DAT60">#REF!</definedName>
    <definedName name="_________DAT9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37">#REF!</definedName>
    <definedName name="________DAT38">#REF!</definedName>
    <definedName name="________DAT39">#REF!</definedName>
    <definedName name="________DAT4">#REF!</definedName>
    <definedName name="________DAT40">#REF!</definedName>
    <definedName name="________DAT41">#REF!</definedName>
    <definedName name="________DAT42">#REF!</definedName>
    <definedName name="________DAT43">#REF!</definedName>
    <definedName name="________DAT44">#REF!</definedName>
    <definedName name="________DAT45">#REF!</definedName>
    <definedName name="________DAT46">#REF!</definedName>
    <definedName name="________DAT47">#REF!</definedName>
    <definedName name="________DAT48">#REF!</definedName>
    <definedName name="________DAT49">#REF!</definedName>
    <definedName name="________DAT5">#REF!</definedName>
    <definedName name="________DAT50">#REF!</definedName>
    <definedName name="________dat500">#REF!</definedName>
    <definedName name="________DAT51">#REF!</definedName>
    <definedName name="________DAT52">#REF!</definedName>
    <definedName name="________DAT53">#REF!</definedName>
    <definedName name="________DAT54">#REF!</definedName>
    <definedName name="________DAT55">#REF!</definedName>
    <definedName name="________DAT56">#REF!</definedName>
    <definedName name="________DAT57">#REF!</definedName>
    <definedName name="________DAT58">#REF!</definedName>
    <definedName name="________DAT59">#REF!</definedName>
    <definedName name="________DAT6">#REF!</definedName>
    <definedName name="________DAT60">#REF!</definedName>
    <definedName name="________DAT9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7">#REF!</definedName>
    <definedName name="_______DAT38">#REF!</definedName>
    <definedName name="_______DAT39">#REF!</definedName>
    <definedName name="_______DAT4">#REF!</definedName>
    <definedName name="_______DAT40">#REF!</definedName>
    <definedName name="_______DAT41">#REF!</definedName>
    <definedName name="_______DAT42">#REF!</definedName>
    <definedName name="_______DAT43">#REF!</definedName>
    <definedName name="_______DAT44">#REF!</definedName>
    <definedName name="_______DAT45">#REF!</definedName>
    <definedName name="_______DAT46">#REF!</definedName>
    <definedName name="_______DAT47">#REF!</definedName>
    <definedName name="_______DAT48">#REF!</definedName>
    <definedName name="_______DAT49">#REF!</definedName>
    <definedName name="_______DAT5">#REF!</definedName>
    <definedName name="_______DAT50">#REF!</definedName>
    <definedName name="_______dat500">#REF!</definedName>
    <definedName name="_______DAT51">#REF!</definedName>
    <definedName name="_______DAT52">#REF!</definedName>
    <definedName name="_______DAT53">#REF!</definedName>
    <definedName name="_______DAT54">#REF!</definedName>
    <definedName name="_______DAT55">#REF!</definedName>
    <definedName name="_______DAT56">#REF!</definedName>
    <definedName name="_______DAT57">#REF!</definedName>
    <definedName name="_______DAT58">#REF!</definedName>
    <definedName name="_______DAT59">#REF!</definedName>
    <definedName name="_______DAT6">#REF!</definedName>
    <definedName name="_______DAT60">#REF!</definedName>
    <definedName name="_______DAT9">#REF!</definedName>
    <definedName name="______DAT1">#REF!</definedName>
    <definedName name="______DAT10">#REF!</definedName>
    <definedName name="______DAT11">#REF!</definedName>
    <definedName name="______DAT12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37">#REF!</definedName>
    <definedName name="______DAT38">#REF!</definedName>
    <definedName name="______DAT39">#REF!</definedName>
    <definedName name="______DAT4">#REF!</definedName>
    <definedName name="______DAT40">#REF!</definedName>
    <definedName name="______DAT41">#REF!</definedName>
    <definedName name="______DAT42">#REF!</definedName>
    <definedName name="______DAT43">#REF!</definedName>
    <definedName name="______DAT44">#REF!</definedName>
    <definedName name="______DAT45">#REF!</definedName>
    <definedName name="______DAT46">#REF!</definedName>
    <definedName name="______DAT47">#REF!</definedName>
    <definedName name="______DAT48">#REF!</definedName>
    <definedName name="______DAT49">#REF!</definedName>
    <definedName name="______DAT5">#REF!</definedName>
    <definedName name="______DAT50">#REF!</definedName>
    <definedName name="______dat500">#REF!</definedName>
    <definedName name="______DAT51">#REF!</definedName>
    <definedName name="______DAT52">#REF!</definedName>
    <definedName name="______DAT53">#REF!</definedName>
    <definedName name="______DAT54">#REF!</definedName>
    <definedName name="______DAT55">#REF!</definedName>
    <definedName name="______DAT56">#REF!</definedName>
    <definedName name="______DAT57">#REF!</definedName>
    <definedName name="______DAT58">#REF!</definedName>
    <definedName name="______DAT59">#REF!</definedName>
    <definedName name="______DAT6">#REF!</definedName>
    <definedName name="______DAT60">#REF!</definedName>
    <definedName name="______DAT9">#REF!</definedName>
    <definedName name="_____DAT1">#REF!</definedName>
    <definedName name="_____DAT10">#REF!</definedName>
    <definedName name="_____DAT11">#REF!</definedName>
    <definedName name="_____DAT12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37">#REF!</definedName>
    <definedName name="_____DAT38">#REF!</definedName>
    <definedName name="_____DAT39">#REF!</definedName>
    <definedName name="_____DAT4">#REF!</definedName>
    <definedName name="_____DAT40">#REF!</definedName>
    <definedName name="_____DAT41">#REF!</definedName>
    <definedName name="_____DAT42">#REF!</definedName>
    <definedName name="_____DAT43">#REF!</definedName>
    <definedName name="_____DAT44">#REF!</definedName>
    <definedName name="_____DAT45">#REF!</definedName>
    <definedName name="_____DAT46">#REF!</definedName>
    <definedName name="_____DAT47">#REF!</definedName>
    <definedName name="_____DAT48">#REF!</definedName>
    <definedName name="_____DAT49">#REF!</definedName>
    <definedName name="_____DAT5">#REF!</definedName>
    <definedName name="_____DAT50">#REF!</definedName>
    <definedName name="_____dat500">#REF!</definedName>
    <definedName name="_____DAT51">#REF!</definedName>
    <definedName name="_____DAT52">#REF!</definedName>
    <definedName name="_____DAT53">#REF!</definedName>
    <definedName name="_____DAT54">#REF!</definedName>
    <definedName name="_____DAT55">#REF!</definedName>
    <definedName name="_____DAT56">#REF!</definedName>
    <definedName name="_____DAT57">#REF!</definedName>
    <definedName name="_____DAT58">#REF!</definedName>
    <definedName name="_____DAT59">#REF!</definedName>
    <definedName name="_____DAT6">#REF!</definedName>
    <definedName name="_____DAT60">#REF!</definedName>
    <definedName name="_____DAT9">#REF!</definedName>
    <definedName name="____a100000">#REF!</definedName>
    <definedName name="____a66000">#REF!</definedName>
    <definedName name="____a69000">#REF!</definedName>
    <definedName name="____a70000">#REF!</definedName>
    <definedName name="____a80000">#REF!</definedName>
    <definedName name="____DAT1">#REF!</definedName>
    <definedName name="____DAT10">#REF!</definedName>
    <definedName name="____DAT11">#REF!</definedName>
    <definedName name="____DAT12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37">#REF!</definedName>
    <definedName name="____DAT38">#REF!</definedName>
    <definedName name="____DAT39">#REF!</definedName>
    <definedName name="____DAT4">#REF!</definedName>
    <definedName name="____DAT40">#REF!</definedName>
    <definedName name="____DAT41">#REF!</definedName>
    <definedName name="____DAT42">#REF!</definedName>
    <definedName name="____DAT43">#REF!</definedName>
    <definedName name="____DAT44">#REF!</definedName>
    <definedName name="____DAT45">#REF!</definedName>
    <definedName name="____DAT46">#REF!</definedName>
    <definedName name="____DAT47">#REF!</definedName>
    <definedName name="____DAT48">#REF!</definedName>
    <definedName name="____DAT49">#REF!</definedName>
    <definedName name="____DAT5">#REF!</definedName>
    <definedName name="____DAT50">#REF!</definedName>
    <definedName name="____dat500">#REF!</definedName>
    <definedName name="____DAT51">#REF!</definedName>
    <definedName name="____DAT52">#REF!</definedName>
    <definedName name="____DAT53">#REF!</definedName>
    <definedName name="____DAT54">#REF!</definedName>
    <definedName name="____DAT55">#REF!</definedName>
    <definedName name="____DAT56">#REF!</definedName>
    <definedName name="____DAT57">#REF!</definedName>
    <definedName name="____DAT58">#REF!</definedName>
    <definedName name="____DAT59">#REF!</definedName>
    <definedName name="____DAT6">#REF!</definedName>
    <definedName name="____DAT60">#REF!</definedName>
    <definedName name="____DAT9">#REF!</definedName>
    <definedName name="____ExD1">#REF!</definedName>
    <definedName name="____ExD2">#REF!</definedName>
    <definedName name="____ExD3">#REF!</definedName>
    <definedName name="____ExD4">#REF!</definedName>
    <definedName name="____RM1">#REF!</definedName>
    <definedName name="____RM2">#REF!</definedName>
    <definedName name="____RM3">#REF!</definedName>
    <definedName name="____ROI1">#REF!</definedName>
    <definedName name="____ROI2">#REF!</definedName>
    <definedName name="____TL0998">#REF!</definedName>
    <definedName name="___a100000">#REF!</definedName>
    <definedName name="___a66000">#REF!</definedName>
    <definedName name="___a69000">#REF!</definedName>
    <definedName name="___a70000">#REF!</definedName>
    <definedName name="___a80000">#REF!</definedName>
    <definedName name="___DAT1">#REF!</definedName>
    <definedName name="___DAT10">#REF!</definedName>
    <definedName name="___DAT11">#REF!</definedName>
    <definedName name="___DAT12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">#REF!</definedName>
    <definedName name="___DAT50">#REF!</definedName>
    <definedName name="___dat50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">#REF!</definedName>
    <definedName name="___DAT60">#REF!</definedName>
    <definedName name="___DAT9">#REF!</definedName>
    <definedName name="___ExD1">#REF!</definedName>
    <definedName name="___ExD2">#REF!</definedName>
    <definedName name="___ExD3">#REF!</definedName>
    <definedName name="___ExD4">#REF!</definedName>
    <definedName name="___RM1">#REF!</definedName>
    <definedName name="___RM2">#REF!</definedName>
    <definedName name="___RM3">#REF!</definedName>
    <definedName name="___ROI1">#REF!</definedName>
    <definedName name="___ROI2">#REF!</definedName>
    <definedName name="___TL0998">#REF!</definedName>
    <definedName name="__a100000">#REF!</definedName>
    <definedName name="__a66000">#REF!</definedName>
    <definedName name="__a69000">#REF!</definedName>
    <definedName name="__a70000">#REF!</definedName>
    <definedName name="__a80000">#REF!</definedName>
    <definedName name="__DAT1">#REF!</definedName>
    <definedName name="__DAT10">#REF!</definedName>
    <definedName name="__DAT11">#REF!</definedName>
    <definedName name="__DAT12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50">#REF!</definedName>
    <definedName name="__dat50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">#REF!</definedName>
    <definedName name="__DAT60">#REF!</definedName>
    <definedName name="__DAT9">#REF!</definedName>
    <definedName name="__ExD1">#REF!</definedName>
    <definedName name="__ExD2">#REF!</definedName>
    <definedName name="__ExD3">#REF!</definedName>
    <definedName name="__ExD4">#REF!</definedName>
    <definedName name="__RM1">#REF!</definedName>
    <definedName name="__RM2">#REF!</definedName>
    <definedName name="__RM3">#REF!</definedName>
    <definedName name="__ROI1">#REF!</definedName>
    <definedName name="__ROI2">#REF!</definedName>
    <definedName name="__TL0998">#REF!</definedName>
    <definedName name="_a">#REF!</definedName>
    <definedName name="_a100000">#REF!</definedName>
    <definedName name="_a66000">#REF!</definedName>
    <definedName name="_a69000">#REF!</definedName>
    <definedName name="_a70000">#REF!</definedName>
    <definedName name="_a80000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0">#REF!</definedName>
    <definedName name="_dat50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0">#REF!</definedName>
    <definedName name="_DAT62">#REF!</definedName>
    <definedName name="_ExD1">#REF!</definedName>
    <definedName name="_ExD2">#REF!</definedName>
    <definedName name="_ExD3">#REF!</definedName>
    <definedName name="_ExD4">#REF!</definedName>
    <definedName name="_LA032000">#REF!</definedName>
    <definedName name="_La1299">#REF!</definedName>
    <definedName name="_LA998">#REF!</definedName>
    <definedName name="_OA03200">#REF!</definedName>
    <definedName name="_oa1299">#REF!</definedName>
    <definedName name="_OA998">#REF!</definedName>
    <definedName name="_Parse_Out">#REF!</definedName>
    <definedName name="_PF2">#REF!</definedName>
    <definedName name="_pf3">#REF!</definedName>
    <definedName name="_RM1">#REF!</definedName>
    <definedName name="_RM2">#REF!</definedName>
    <definedName name="_RM3">#REF!</definedName>
    <definedName name="_ROI1">#REF!</definedName>
    <definedName name="_ROI2">#REF!</definedName>
    <definedName name="_SCH2">#REF!</definedName>
    <definedName name="_SM1">#REF!</definedName>
    <definedName name="_SM2">#REF!</definedName>
    <definedName name="_vp1">#REF!</definedName>
    <definedName name="_vp2">#REF!</definedName>
    <definedName name="aaa">#REF!</definedName>
    <definedName name="aaaaaaaaaaaaaaaa">#REF!</definedName>
    <definedName name="aab">#REF!</definedName>
    <definedName name="aafsga">#REF!</definedName>
    <definedName name="ABC">#REF!</definedName>
    <definedName name="ACK">#REF!</definedName>
    <definedName name="adasdas">#REF!</definedName>
    <definedName name="aghhfdhgdf">#REF!</definedName>
    <definedName name="ajn">#REF!</definedName>
    <definedName name="al">#REF!</definedName>
    <definedName name="ALL_INDIA_OB">#REF!</definedName>
    <definedName name="ALL_INDIA_OC_1">#REF!</definedName>
    <definedName name="ALL_INDIA_SALES">#REF!</definedName>
    <definedName name="ALL_INDIA_SALES_1">#REF!</definedName>
    <definedName name="annexure">#REF!</definedName>
    <definedName name="annL">#REF!</definedName>
    <definedName name="AR">#REF!</definedName>
    <definedName name="arwrw">#REF!</definedName>
    <definedName name="as">#REF!</definedName>
    <definedName name="asefsdgsggsdg">#REF!</definedName>
    <definedName name="asfaff">#REF!</definedName>
    <definedName name="assa">#REF!</definedName>
    <definedName name="assetsch">#REF!</definedName>
    <definedName name="AUDIT">#REF!</definedName>
    <definedName name="b">#REF!</definedName>
    <definedName name="bcd">#REF!</definedName>
    <definedName name="bdc">#REF!</definedName>
    <definedName name="Beg_Bal">#REF!</definedName>
    <definedName name="BOI_CC">#REF!</definedName>
    <definedName name="BOI_WC">#REF!</definedName>
    <definedName name="BONreco">#REF!</definedName>
    <definedName name="BS">#REF!</definedName>
    <definedName name="BS_LTF">#REF!</definedName>
    <definedName name="bua">#REF!</definedName>
    <definedName name="BUSUM">#REF!</definedName>
    <definedName name="capex">#REF!</definedName>
    <definedName name="CAPGAIN">#REF!</definedName>
    <definedName name="CAPITAL">#REF!</definedName>
    <definedName name="cc">#REF!</definedName>
    <definedName name="CFD">#REF!</definedName>
    <definedName name="charts">#REF!</definedName>
    <definedName name="cmc">#REF!</definedName>
    <definedName name="COMP">#REF!</definedName>
    <definedName name="COMPUTATION_OF_INTEREST_UNDER_SECTION_234_C">#REF!</definedName>
    <definedName name="CONS..1">#REF!</definedName>
    <definedName name="CONS..2">#REF!</definedName>
    <definedName name="CONS..3">#REF!</definedName>
    <definedName name="CONS..4">#REF!</definedName>
    <definedName name="CONT2">#REF!</definedName>
    <definedName name="CONT3">#REF!</definedName>
    <definedName name="contwkg">#REF!</definedName>
    <definedName name="COPM">#REF!</definedName>
    <definedName name="corpwork1">#REF!</definedName>
    <definedName name="corpwork2">#REF!</definedName>
    <definedName name="Cum_Int">#REF!</definedName>
    <definedName name="CY_lik_Equity">#REF!</definedName>
    <definedName name="CY_lik_Income">#REF!</definedName>
    <definedName name="CY_lik_Liabs">#REF!</definedName>
    <definedName name="CY_lik_RetEarn_bf">#REF!</definedName>
    <definedName name="CY_tx_all_Equity">#REF!</definedName>
    <definedName name="CY_tx_all_Income">#REF!</definedName>
    <definedName name="CY_tx_all_Liabs">#REF!</definedName>
    <definedName name="CY_tx_all_RetEarn_bf">#REF!</definedName>
    <definedName name="CY_tx_knw_Equity">#REF!</definedName>
    <definedName name="CY_tx_knw_Income">#REF!</definedName>
    <definedName name="CY_tx_knw_Liabs">#REF!</definedName>
    <definedName name="CY_tx_knw_RetEarn_bf">#REF!</definedName>
    <definedName name="CY_tx_lik_Equity">#REF!</definedName>
    <definedName name="CY_tx_lik_Income">#REF!</definedName>
    <definedName name="CY_tx_lik_Liabs">#REF!</definedName>
    <definedName name="CY_tx_lik_RetEarn_bf">#REF!</definedName>
    <definedName name="Cyfirst">#REF!</definedName>
    <definedName name="Cysale">#REF!</definedName>
    <definedName name="Cysecond">#REF!</definedName>
    <definedName name="Cytotal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cp">#REF!</definedName>
    <definedName name="ddd">#REF!</definedName>
    <definedName name="DDGF">#REF!</definedName>
    <definedName name="de">#REF!</definedName>
    <definedName name="def">#REF!</definedName>
    <definedName name="DEP">#REF!</definedName>
    <definedName name="DEPN">#REF!</definedName>
    <definedName name="DEPN_1TOTAL">#REF!</definedName>
    <definedName name="DEPN_2ALLWYN">#REF!</definedName>
    <definedName name="DEPN_3EXCLALLWYN">#REF!</definedName>
    <definedName name="DEPN_ADD1STHALF">#REF!</definedName>
    <definedName name="DEPN_ADD2NDHALF">#REF!</definedName>
    <definedName name="DEPN_SALE">#REF!</definedName>
    <definedName name="Depreciation">#REF!</definedName>
    <definedName name="DETAILS">#REF!</definedName>
    <definedName name="dfsd">#REF!</definedName>
    <definedName name="direct_98">#REF!</definedName>
    <definedName name="DR43B..1">#REF!</definedName>
    <definedName name="DR43B..2">#REF!</definedName>
    <definedName name="DR43B..3">#REF!</definedName>
    <definedName name="dtaxsumm">#REF!</definedName>
    <definedName name="e">#REF!</definedName>
    <definedName name="Employee_Summary_1">#REF!</definedName>
    <definedName name="End_Bal">#REF!</definedName>
    <definedName name="ew">#REF!</definedName>
    <definedName name="EXA">#REF!</definedName>
    <definedName name="EXGRATIA">#REF!</definedName>
    <definedName name="exhibit">#REF!</definedName>
    <definedName name="Exreco">#REF!</definedName>
    <definedName name="Extra_Pay">#REF!</definedName>
    <definedName name="FA">#REF!</definedName>
    <definedName name="FA_LTFF">#REF!</definedName>
    <definedName name="FADEC">#REF!</definedName>
    <definedName name="fafas">#REF!</definedName>
    <definedName name="fanpa">#REF!</definedName>
    <definedName name="FB">#REF!</definedName>
    <definedName name="FC">#REF!</definedName>
    <definedName name="fdfd">#REF!</definedName>
    <definedName name="fdss">#REF!</definedName>
    <definedName name="Fgoods">#REF!</definedName>
    <definedName name="finalv">#REF!</definedName>
    <definedName name="FLASH">#REF!</definedName>
    <definedName name="FLASH1">#REF!</definedName>
    <definedName name="FLASHM">#REF!</definedName>
    <definedName name="FOMR3CD..10">#REF!</definedName>
    <definedName name="FOR">#REF!</definedName>
    <definedName name="FORC">#REF!</definedName>
    <definedName name="Forecast_OI">#REF!</definedName>
    <definedName name="Forecast_Sales">#REF!</definedName>
    <definedName name="FORM1">#REF!</definedName>
    <definedName name="FORM2">#REF!</definedName>
    <definedName name="FORM3CD..1">#REF!</definedName>
    <definedName name="FORM3CD..11">#REF!</definedName>
    <definedName name="FORM3CD..2">#REF!</definedName>
    <definedName name="FORM3CD..3">#REF!</definedName>
    <definedName name="FORM3CD..4">#REF!</definedName>
    <definedName name="FORM3CD..5">#REF!</definedName>
    <definedName name="FORM3CD..6">#REF!</definedName>
    <definedName name="FORM3CD..7">#REF!</definedName>
    <definedName name="FORM3CD..8">#REF!</definedName>
    <definedName name="FORM3CD..9">#REF!</definedName>
    <definedName name="Full_Print">#REF!</definedName>
    <definedName name="gf">#REF!</definedName>
    <definedName name="gfg">#REF!</definedName>
    <definedName name="GGG">#REF!</definedName>
    <definedName name="Giftlogo">#REF!</definedName>
    <definedName name="Giftnonlogo1">#REF!</definedName>
    <definedName name="Giftnonlogo2">#REF!</definedName>
    <definedName name="GROUP">#REF!</definedName>
    <definedName name="GROUP_SALES">#REF!</definedName>
    <definedName name="GROUP_SALES_1">#REF!</definedName>
    <definedName name="GROUP1">#REF!</definedName>
    <definedName name="Group2">#REF!</definedName>
    <definedName name="GROUPIIE">#REF!</definedName>
    <definedName name="GROUPIIP">#REF!</definedName>
    <definedName name="GROUPX">#REF!</definedName>
    <definedName name="GROUPXI">#REF!</definedName>
    <definedName name="groupxii">#REF!</definedName>
    <definedName name="GRP_LTF">#REF!</definedName>
    <definedName name="hh">#REF!</definedName>
    <definedName name="ICD">#REF!</definedName>
    <definedName name="in">#REF!</definedName>
    <definedName name="INDEX">#REF!</definedName>
    <definedName name="india">#REF!</definedName>
    <definedName name="india2">#REF!</definedName>
    <definedName name="INT">#REF!</definedName>
    <definedName name="Interest_Rate">#REF!</definedName>
    <definedName name="INTPAY">#REF!</definedName>
    <definedName name="INTREC">#REF!</definedName>
    <definedName name="InvestorServicingFY14">#REF!</definedName>
    <definedName name="IT">#REF!</definedName>
    <definedName name="j">#REF!</definedName>
    <definedName name="JobID">#REF!</definedName>
    <definedName name="JUN97_RSV">#REF!</definedName>
    <definedName name="JV">#REF!</definedName>
    <definedName name="kjgkld">#REF!</definedName>
    <definedName name="klp">#REF!</definedName>
    <definedName name="l">#REF!</definedName>
    <definedName name="L_T_FINANCE_LIMITED">#REF!</definedName>
    <definedName name="la">#REF!</definedName>
    <definedName name="Last_Row">#REF!</definedName>
    <definedName name="LDPROVACT">#REF!</definedName>
    <definedName name="LEASE">#REF!</definedName>
    <definedName name="leased">#REF!</definedName>
    <definedName name="LET">#REF!</definedName>
    <definedName name="list">#REF!</definedName>
    <definedName name="Loan_Amount">#REF!</definedName>
    <definedName name="Loan_Start">#REF!</definedName>
    <definedName name="Loan_Years">#REF!</definedName>
    <definedName name="loc">#REF!</definedName>
    <definedName name="LTCC">#REF!</definedName>
    <definedName name="LTCG">#REF!</definedName>
    <definedName name="Lyfirst">#REF!</definedName>
    <definedName name="Lysale">#REF!</definedName>
    <definedName name="Lysecond">#REF!</definedName>
    <definedName name="Lytotal">#REF!</definedName>
    <definedName name="m">#REF!</definedName>
    <definedName name="Main_sheet">#REF!</definedName>
    <definedName name="Materiality">#REF!</definedName>
    <definedName name="MBD">#REF!</definedName>
    <definedName name="MISC">#REF!</definedName>
    <definedName name="MM">#REF!</definedName>
    <definedName name="Monetary_Precision">#REF!</definedName>
    <definedName name="n">#REF!</definedName>
    <definedName name="new">#REF!</definedName>
    <definedName name="note_1to7">#REF!</definedName>
    <definedName name="NOTE_8">#REF!</definedName>
    <definedName name="NOTE1">#REF!</definedName>
    <definedName name="NOTE2">#REF!</definedName>
    <definedName name="Notes">#REF!</definedName>
    <definedName name="notes0998">#REF!</definedName>
    <definedName name="Num_Pmt_Per_Year">#REF!</definedName>
    <definedName name="nvbnvbn">#REF!</definedName>
    <definedName name="o">#REF!</definedName>
    <definedName name="oa">#REF!</definedName>
    <definedName name="oasold1299">#REF!</definedName>
    <definedName name="OB_Monthwise">#REF!</definedName>
    <definedName name="obsale">#REF!</definedName>
    <definedName name="OD">#REF!</definedName>
    <definedName name="ORDBKG_DIV">#REF!</definedName>
    <definedName name="ORDER_BOOKING">#REF!</definedName>
    <definedName name="ORDER_BOOKING_1">#REF!</definedName>
    <definedName name="out">#REF!</definedName>
    <definedName name="OWNASS">#REF!</definedName>
    <definedName name="owned">#REF!</definedName>
    <definedName name="P">#REF!</definedName>
    <definedName name="Page1">#REF!</definedName>
    <definedName name="Page2">#REF!</definedName>
    <definedName name="PAGE3">#REF!</definedName>
    <definedName name="pas">#REF!</definedName>
    <definedName name="Pay_Date">#REF!</definedName>
    <definedName name="Pay_Num">#REF!</definedName>
    <definedName name="pdr">#REF!</definedName>
    <definedName name="Perperson">#REF!</definedName>
    <definedName name="pertrip">#REF!</definedName>
    <definedName name="PGPROVACT">#REF!</definedName>
    <definedName name="PL">#REF!</definedName>
    <definedName name="PNL_LTF">#REF!</definedName>
    <definedName name="pp">#REF!</definedName>
    <definedName name="PPD_DELHI">#REF!</definedName>
    <definedName name="Pre_tax_materiality">#REF!</definedName>
    <definedName name="Princ">#REF!</definedName>
    <definedName name="PRINT_AREA_MI">#REF!</definedName>
    <definedName name="print1">#REF!</definedName>
    <definedName name="provisions">#REF!</definedName>
    <definedName name="PY_all_Equity">#REF!</definedName>
    <definedName name="PY_all_Income">#REF!</definedName>
    <definedName name="PY_all_RetEarn">#REF!</definedName>
    <definedName name="PY_knw_Income">#REF!</definedName>
    <definedName name="PY_knw_RetEarn">#REF!</definedName>
    <definedName name="PY_lik_Income">#REF!</definedName>
    <definedName name="PY_lik_RetEarn">#REF!</definedName>
    <definedName name="PY_tot_knw_Xfoot">#REF!</definedName>
    <definedName name="PY_tot_lik_Xfoot">#REF!</definedName>
    <definedName name="PY_tx_all_Income">#REF!</definedName>
    <definedName name="PY_tx_all_RetEarn">#REF!</definedName>
    <definedName name="PY_tx_knw_Income">#REF!</definedName>
    <definedName name="PY_tx_knw_RetEarn">#REF!</definedName>
    <definedName name="PY_tx_lik_Income">#REF!</definedName>
    <definedName name="PY_tx_lik_RetEarn">#REF!</definedName>
    <definedName name="Q_EMPDETS">#REF!</definedName>
    <definedName name="qq">#REF!</definedName>
    <definedName name="QTYRSR">#REF!</definedName>
    <definedName name="qtyrsr1">#REF!</definedName>
    <definedName name="RATIOS">#REF!</definedName>
    <definedName name="RAWRAR">#REF!</definedName>
    <definedName name="re">#REF!</definedName>
    <definedName name="REAL_WIP">#REF!</definedName>
    <definedName name="REE">#REF!</definedName>
    <definedName name="regionnames">#REF!</definedName>
    <definedName name="regions">#REF!</definedName>
    <definedName name="RERE">#REF!</definedName>
    <definedName name="RES">#REF!</definedName>
    <definedName name="rev_brd_jan">#REF!</definedName>
    <definedName name="rev_mum_jan">#REF!</definedName>
    <definedName name="RG">#REF!</definedName>
    <definedName name="RMsummary">#REF!</definedName>
    <definedName name="rr">#REF!</definedName>
    <definedName name="RSRDECL">#REF!</definedName>
    <definedName name="rsv">#REF!</definedName>
    <definedName name="s">#REF!</definedName>
    <definedName name="S192..1">#REF!</definedName>
    <definedName name="S192..2">#REF!</definedName>
    <definedName name="S194..3">#REF!</definedName>
    <definedName name="S194A">#REF!</definedName>
    <definedName name="S194C..1">#REF!</definedName>
    <definedName name="S194C..2">#REF!</definedName>
    <definedName name="S194C..4">#REF!</definedName>
    <definedName name="S194C..5">#REF!</definedName>
    <definedName name="S194C..6">#REF!</definedName>
    <definedName name="S194I">#REF!</definedName>
    <definedName name="S194J..1">#REF!</definedName>
    <definedName name="S194J..2">#REF!</definedName>
    <definedName name="SALE">#REF!</definedName>
    <definedName name="SALES">#REF!</definedName>
    <definedName name="SALES_DIV">#REF!</definedName>
    <definedName name="Sales_Monthwise">#REF!</definedName>
    <definedName name="SALES_WORKSHEET">#REF!</definedName>
    <definedName name="SalesTax">#REF!</definedName>
    <definedName name="SCH">#REF!</definedName>
    <definedName name="SCH_LTF">#REF!</definedName>
    <definedName name="sch2_96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EC43B">#REF!</definedName>
    <definedName name="seven">#REF!</definedName>
    <definedName name="seven2">#REF!</definedName>
    <definedName name="SOLD998">#REF!</definedName>
    <definedName name="ss">#REF!</definedName>
    <definedName name="ST..1">#REF!</definedName>
    <definedName name="ST..2">#REF!</definedName>
    <definedName name="ST..3">#REF!</definedName>
    <definedName name="Staircase">#REF!</definedName>
    <definedName name="STATEMENT___B___100__PROVISIONING">#REF!</definedName>
    <definedName name="SU">#REF!</definedName>
    <definedName name="summary">#REF!</definedName>
    <definedName name="SUMMARY43B">#REF!</definedName>
    <definedName name="supporting">#REF!</definedName>
    <definedName name="Tax_Effect_Income">#REF!</definedName>
    <definedName name="Tax_Effect_Liabs">#REF!</definedName>
    <definedName name="Tax_Effect_RetEarn">#REF!</definedName>
    <definedName name="Tax_Rate">#REF!</definedName>
    <definedName name="tb">#REF!</definedName>
    <definedName name="test">#REF!</definedName>
    <definedName name="TEST1">#REF!</definedName>
    <definedName name="TEST10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5">#REF!</definedName>
    <definedName name="TextRefCopy27">#REF!</definedName>
    <definedName name="TextRefCopy30">#REF!</definedName>
    <definedName name="TextRefCopy32">#REF!</definedName>
    <definedName name="TextRefCopy34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2">#REF!</definedName>
    <definedName name="TextRefCopy44">#REF!</definedName>
    <definedName name="TextRefCopy46">#REF!</definedName>
    <definedName name="TextRefCopy48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itle1">#REF!</definedName>
    <definedName name="Title2">#REF!</definedName>
    <definedName name="Tot_knw_Xfoot">#REF!</definedName>
    <definedName name="Tot_lik_Xfoot">#REF!</definedName>
    <definedName name="Total_Interest">#REF!</definedName>
    <definedName name="Total_Pay">#REF!</definedName>
    <definedName name="Type1">#REF!</definedName>
    <definedName name="Type2">#REF!</definedName>
    <definedName name="u">#REF!</definedName>
    <definedName name="uu">#REF!</definedName>
    <definedName name="vDateTime">#REF!</definedName>
    <definedName name="vDiastolic">#REF!</definedName>
    <definedName name="vHeartRate">#REF!</definedName>
    <definedName name="vikas">#REF!</definedName>
    <definedName name="vSystolic">#REF!</definedName>
    <definedName name="VVSOB">#REF!</definedName>
    <definedName name="VVSOB_1">#REF!</definedName>
    <definedName name="VVSSALES">#REF!</definedName>
    <definedName name="VVSSALES_1">#REF!</definedName>
    <definedName name="wcap">#REF!</definedName>
    <definedName name="wdwewe">#REF!</definedName>
    <definedName name="weqweqw">#REF!</definedName>
    <definedName name="weqwerw">#REF!</definedName>
    <definedName name="WIP_at_Cost_RSV_for_Project_Works_Contract">#REF!</definedName>
    <definedName name="WORKINGS">#REF!</definedName>
    <definedName name="WORKSHEET_FOR_CORPORATE_REPORT___MONTH__MAY_1996">#REF!</definedName>
    <definedName name="WQEW">#REF!</definedName>
    <definedName name="ww">#REF!</definedName>
    <definedName name="XREF_COLUMN_1">#REF!</definedName>
    <definedName name="XREF_COLUMN_2">#REF!</definedName>
    <definedName name="XREF_COLUMN_6">#REF!</definedName>
    <definedName name="XRefActiveRow">#REF!</definedName>
    <definedName name="XRefPaste1">#REF!</definedName>
    <definedName name="XRefPaste1Row">#REF!</definedName>
    <definedName name="XRefPaste2">#REF!</definedName>
    <definedName name="XRefPaste2Row">#REF!</definedName>
    <definedName name="XRefPaste6">#REF!</definedName>
    <definedName name="XRefPaste7">#REF!</definedName>
    <definedName name="xxx">#REF!</definedName>
    <definedName name="xy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1" i="1" l="1"/>
  <c r="C71" i="1"/>
  <c r="Z69" i="1"/>
  <c r="Z68" i="1"/>
  <c r="Z67" i="1"/>
  <c r="C67" i="1"/>
  <c r="D67" i="1" s="1"/>
  <c r="Y66" i="1"/>
  <c r="Y71" i="1" s="1"/>
  <c r="Z71" i="1" s="1"/>
  <c r="I66" i="1"/>
  <c r="E66" i="1"/>
  <c r="F66" i="1" s="1"/>
  <c r="C66" i="1"/>
  <c r="D66" i="1" s="1"/>
  <c r="D63" i="1" s="1"/>
  <c r="Z65" i="1"/>
  <c r="U64" i="1"/>
  <c r="T64" i="1"/>
  <c r="S64" i="1"/>
  <c r="R64" i="1"/>
  <c r="T59" i="1" s="1"/>
  <c r="U62" i="1"/>
  <c r="U61" i="1"/>
  <c r="T61" i="1"/>
  <c r="U60" i="1"/>
  <c r="T60" i="1"/>
  <c r="AG59" i="1"/>
  <c r="AF59" i="1"/>
  <c r="AE59" i="1"/>
  <c r="AD59" i="1"/>
  <c r="AA59" i="1"/>
  <c r="Z59" i="1"/>
  <c r="Y59" i="1"/>
  <c r="X59" i="1"/>
  <c r="Z57" i="1" s="1"/>
  <c r="U59" i="1"/>
  <c r="N59" i="1"/>
  <c r="M59" i="1"/>
  <c r="O59" i="1" s="1"/>
  <c r="J59" i="1"/>
  <c r="I59" i="1"/>
  <c r="H59" i="1"/>
  <c r="E59" i="1"/>
  <c r="D59" i="1"/>
  <c r="C59" i="1"/>
  <c r="U58" i="1"/>
  <c r="T58" i="1"/>
  <c r="O58" i="1"/>
  <c r="N58" i="1"/>
  <c r="M58" i="1"/>
  <c r="J58" i="1"/>
  <c r="I58" i="1"/>
  <c r="H58" i="1"/>
  <c r="D58" i="1"/>
  <c r="C58" i="1"/>
  <c r="E58" i="1" s="1"/>
  <c r="AG57" i="1"/>
  <c r="AF57" i="1"/>
  <c r="AA57" i="1"/>
  <c r="U57" i="1"/>
  <c r="N57" i="1"/>
  <c r="I57" i="1"/>
  <c r="AG56" i="1"/>
  <c r="AF56" i="1"/>
  <c r="AA56" i="1"/>
  <c r="Z56" i="1"/>
  <c r="U56" i="1"/>
  <c r="O56" i="1"/>
  <c r="J56" i="1"/>
  <c r="E56" i="1"/>
  <c r="AG55" i="1"/>
  <c r="AF55" i="1"/>
  <c r="AA55" i="1"/>
  <c r="U55" i="1"/>
  <c r="O55" i="1"/>
  <c r="J55" i="1"/>
  <c r="E55" i="1"/>
  <c r="AG54" i="1"/>
  <c r="AF54" i="1"/>
  <c r="AA54" i="1"/>
  <c r="U54" i="1"/>
  <c r="T54" i="1"/>
  <c r="O54" i="1"/>
  <c r="N54" i="1"/>
  <c r="M54" i="1"/>
  <c r="M57" i="1" s="1"/>
  <c r="O57" i="1" s="1"/>
  <c r="J54" i="1"/>
  <c r="I54" i="1"/>
  <c r="H54" i="1"/>
  <c r="H57" i="1" s="1"/>
  <c r="J57" i="1" s="1"/>
  <c r="D54" i="1"/>
  <c r="D57" i="1" s="1"/>
  <c r="C54" i="1"/>
  <c r="E54" i="1" s="1"/>
  <c r="AG53" i="1"/>
  <c r="AF53" i="1"/>
  <c r="AA53" i="1"/>
  <c r="U53" i="1"/>
  <c r="O53" i="1"/>
  <c r="J53" i="1"/>
  <c r="E53" i="1"/>
  <c r="AG52" i="1"/>
  <c r="AF52" i="1"/>
  <c r="AA52" i="1"/>
  <c r="U52" i="1"/>
  <c r="T52" i="1"/>
  <c r="O52" i="1"/>
  <c r="J52" i="1"/>
  <c r="E52" i="1"/>
  <c r="AG51" i="1"/>
  <c r="AF51" i="1"/>
  <c r="AA51" i="1"/>
  <c r="U51" i="1"/>
  <c r="T51" i="1"/>
  <c r="O51" i="1"/>
  <c r="J51" i="1"/>
  <c r="E51" i="1"/>
  <c r="O48" i="1"/>
  <c r="Q46" i="1"/>
  <c r="M46" i="1"/>
  <c r="I43" i="1"/>
  <c r="H43" i="1"/>
  <c r="G43" i="1"/>
  <c r="E43" i="1"/>
  <c r="D43" i="1"/>
  <c r="C43" i="1"/>
  <c r="O42" i="1"/>
  <c r="L42" i="1"/>
  <c r="J42" i="1"/>
  <c r="I42" i="1"/>
  <c r="H42" i="1"/>
  <c r="G42" i="1"/>
  <c r="E42" i="1"/>
  <c r="D42" i="1"/>
  <c r="C42" i="1"/>
  <c r="K41" i="1"/>
  <c r="J41" i="1"/>
  <c r="I41" i="1"/>
  <c r="H41" i="1"/>
  <c r="G41" i="1"/>
  <c r="E41" i="1"/>
  <c r="D41" i="1"/>
  <c r="C41" i="1"/>
  <c r="J40" i="1"/>
  <c r="I40" i="1"/>
  <c r="H40" i="1"/>
  <c r="G40" i="1"/>
  <c r="E40" i="1"/>
  <c r="D40" i="1"/>
  <c r="C40" i="1"/>
  <c r="AI37" i="1"/>
  <c r="AH37" i="1"/>
  <c r="AG37" i="1"/>
  <c r="AJ37" i="1" s="1"/>
  <c r="F37" i="1"/>
  <c r="E37" i="1"/>
  <c r="L37" i="1" s="1"/>
  <c r="D37" i="1"/>
  <c r="C37" i="1"/>
  <c r="O36" i="1"/>
  <c r="O43" i="1" s="1"/>
  <c r="M36" i="1"/>
  <c r="M37" i="1" s="1"/>
  <c r="L36" i="1"/>
  <c r="L43" i="1" s="1"/>
  <c r="K36" i="1"/>
  <c r="K43" i="1" s="1"/>
  <c r="F36" i="1"/>
  <c r="F43" i="1" s="1"/>
  <c r="AJ35" i="1"/>
  <c r="AI35" i="1"/>
  <c r="O35" i="1"/>
  <c r="M35" i="1"/>
  <c r="N35" i="1" s="1"/>
  <c r="L35" i="1"/>
  <c r="K35" i="1"/>
  <c r="F35" i="1"/>
  <c r="AJ34" i="1"/>
  <c r="AI34" i="1"/>
  <c r="O34" i="1"/>
  <c r="M34" i="1"/>
  <c r="N34" i="1" s="1"/>
  <c r="L34" i="1"/>
  <c r="K34" i="1"/>
  <c r="F34" i="1"/>
  <c r="AJ33" i="1"/>
  <c r="AI33" i="1"/>
  <c r="O33" i="1"/>
  <c r="M33" i="1"/>
  <c r="N33" i="1" s="1"/>
  <c r="L33" i="1"/>
  <c r="K33" i="1"/>
  <c r="F33" i="1"/>
  <c r="AJ32" i="1"/>
  <c r="AI32" i="1"/>
  <c r="O32" i="1"/>
  <c r="M32" i="1"/>
  <c r="N32" i="1" s="1"/>
  <c r="L32" i="1"/>
  <c r="K32" i="1"/>
  <c r="F32" i="1"/>
  <c r="AJ31" i="1"/>
  <c r="AI31" i="1"/>
  <c r="O31" i="1"/>
  <c r="M31" i="1"/>
  <c r="N31" i="1" s="1"/>
  <c r="L31" i="1"/>
  <c r="K31" i="1"/>
  <c r="K42" i="1" s="1"/>
  <c r="F31" i="1"/>
  <c r="F42" i="1" s="1"/>
  <c r="AJ30" i="1"/>
  <c r="AI30" i="1"/>
  <c r="O30" i="1"/>
  <c r="M30" i="1"/>
  <c r="N30" i="1" s="1"/>
  <c r="L30" i="1"/>
  <c r="K30" i="1"/>
  <c r="F30" i="1"/>
  <c r="AJ29" i="1"/>
  <c r="AI29" i="1"/>
  <c r="O29" i="1"/>
  <c r="M29" i="1"/>
  <c r="N29" i="1" s="1"/>
  <c r="L29" i="1"/>
  <c r="K29" i="1"/>
  <c r="F29" i="1"/>
  <c r="N28" i="1"/>
  <c r="M28" i="1"/>
  <c r="O28" i="1" s="1"/>
  <c r="L28" i="1"/>
  <c r="K28" i="1"/>
  <c r="F28" i="1"/>
  <c r="O27" i="1"/>
  <c r="N27" i="1"/>
  <c r="M27" i="1"/>
  <c r="L27" i="1"/>
  <c r="K27" i="1"/>
  <c r="F27" i="1"/>
  <c r="M26" i="1"/>
  <c r="O26" i="1" s="1"/>
  <c r="O41" i="1" s="1"/>
  <c r="L26" i="1"/>
  <c r="L41" i="1" s="1"/>
  <c r="K26" i="1"/>
  <c r="F26" i="1"/>
  <c r="F41" i="1" s="1"/>
  <c r="O25" i="1"/>
  <c r="M25" i="1"/>
  <c r="N25" i="1" s="1"/>
  <c r="L25" i="1"/>
  <c r="K25" i="1"/>
  <c r="F25" i="1"/>
  <c r="N24" i="1"/>
  <c r="M24" i="1"/>
  <c r="O24" i="1" s="1"/>
  <c r="L24" i="1"/>
  <c r="K24" i="1"/>
  <c r="F24" i="1"/>
  <c r="O23" i="1"/>
  <c r="N23" i="1"/>
  <c r="M23" i="1"/>
  <c r="L23" i="1"/>
  <c r="K23" i="1"/>
  <c r="F23" i="1"/>
  <c r="M22" i="1"/>
  <c r="O22" i="1" s="1"/>
  <c r="L22" i="1"/>
  <c r="K22" i="1"/>
  <c r="F22" i="1"/>
  <c r="O21" i="1"/>
  <c r="M21" i="1"/>
  <c r="N21" i="1" s="1"/>
  <c r="L21" i="1"/>
  <c r="K21" i="1"/>
  <c r="F21" i="1"/>
  <c r="M20" i="1"/>
  <c r="O20" i="1" s="1"/>
  <c r="L20" i="1"/>
  <c r="J20" i="1"/>
  <c r="I20" i="1"/>
  <c r="N20" i="1" s="1"/>
  <c r="F20" i="1"/>
  <c r="N19" i="1"/>
  <c r="M19" i="1"/>
  <c r="O19" i="1" s="1"/>
  <c r="L19" i="1"/>
  <c r="K19" i="1"/>
  <c r="F19" i="1"/>
  <c r="O18" i="1"/>
  <c r="N18" i="1"/>
  <c r="M18" i="1"/>
  <c r="L18" i="1"/>
  <c r="K18" i="1"/>
  <c r="J18" i="1"/>
  <c r="I18" i="1"/>
  <c r="F18" i="1"/>
  <c r="O17" i="1"/>
  <c r="N17" i="1"/>
  <c r="M17" i="1"/>
  <c r="L17" i="1"/>
  <c r="K17" i="1"/>
  <c r="F17" i="1"/>
  <c r="M16" i="1"/>
  <c r="M40" i="1" s="1"/>
  <c r="L16" i="1"/>
  <c r="L40" i="1" s="1"/>
  <c r="K16" i="1"/>
  <c r="F16" i="1"/>
  <c r="F40" i="1" s="1"/>
  <c r="F62" i="1" s="1"/>
  <c r="O15" i="1"/>
  <c r="M15" i="1"/>
  <c r="N15" i="1" s="1"/>
  <c r="L15" i="1"/>
  <c r="K15" i="1"/>
  <c r="F15" i="1"/>
  <c r="N14" i="1"/>
  <c r="M14" i="1"/>
  <c r="O14" i="1" s="1"/>
  <c r="L14" i="1"/>
  <c r="K14" i="1"/>
  <c r="F14" i="1"/>
  <c r="O13" i="1"/>
  <c r="N13" i="1"/>
  <c r="M13" i="1"/>
  <c r="L13" i="1"/>
  <c r="K13" i="1"/>
  <c r="F13" i="1"/>
  <c r="L12" i="1"/>
  <c r="K12" i="1"/>
  <c r="F12" i="1"/>
  <c r="S9" i="1"/>
  <c r="R9" i="1"/>
  <c r="Q9" i="1"/>
  <c r="O9" i="1"/>
  <c r="N9" i="1"/>
  <c r="K9" i="1"/>
  <c r="J9" i="1"/>
  <c r="H9" i="1"/>
  <c r="G9" i="1"/>
  <c r="F9" i="1"/>
  <c r="D9" i="1"/>
  <c r="B9" i="1"/>
  <c r="W5" i="1"/>
  <c r="U5" i="1"/>
  <c r="T5" i="1"/>
  <c r="S5" i="1"/>
  <c r="R5" i="1"/>
  <c r="Q5" i="1"/>
  <c r="P5" i="1"/>
  <c r="O5" i="1"/>
  <c r="N5" i="1"/>
  <c r="M5" i="1"/>
  <c r="L5" i="1"/>
  <c r="K5" i="1"/>
  <c r="J5" i="1"/>
  <c r="I5" i="1"/>
  <c r="V4" i="1"/>
  <c r="E4" i="1"/>
  <c r="D4" i="1"/>
  <c r="D5" i="1" s="1"/>
  <c r="V3" i="1"/>
  <c r="V5" i="1" s="1"/>
  <c r="G3" i="1"/>
  <c r="I9" i="1" s="1"/>
  <c r="F3" i="1"/>
  <c r="F5" i="1" s="1"/>
  <c r="D3" i="1"/>
  <c r="C3" i="1"/>
  <c r="Q48" i="1" s="1"/>
  <c r="R46" i="1" s="1"/>
  <c r="L1" i="1"/>
  <c r="N42" i="1" l="1"/>
  <c r="D68" i="1"/>
  <c r="E67" i="1"/>
  <c r="O37" i="1"/>
  <c r="N37" i="1"/>
  <c r="K40" i="1"/>
  <c r="L66" i="1"/>
  <c r="F67" i="1"/>
  <c r="J66" i="1"/>
  <c r="C9" i="1"/>
  <c r="H3" i="1"/>
  <c r="G5" i="1"/>
  <c r="M42" i="1"/>
  <c r="G66" i="1"/>
  <c r="H66" i="1" s="1"/>
  <c r="Z66" i="1"/>
  <c r="J43" i="1"/>
  <c r="C57" i="1"/>
  <c r="E57" i="1" s="1"/>
  <c r="L9" i="1"/>
  <c r="N16" i="1"/>
  <c r="N40" i="1" s="1"/>
  <c r="N22" i="1"/>
  <c r="N26" i="1"/>
  <c r="K37" i="1"/>
  <c r="M41" i="1"/>
  <c r="Z51" i="1"/>
  <c r="T53" i="1"/>
  <c r="T55" i="1"/>
  <c r="T57" i="1"/>
  <c r="E9" i="1"/>
  <c r="O16" i="1"/>
  <c r="O40" i="1" s="1"/>
  <c r="K20" i="1"/>
  <c r="P48" i="1"/>
  <c r="Z52" i="1"/>
  <c r="Z54" i="1"/>
  <c r="T56" i="1"/>
  <c r="T62" i="1"/>
  <c r="C5" i="1"/>
  <c r="N36" i="1"/>
  <c r="Z53" i="1"/>
  <c r="Z55" i="1"/>
  <c r="C68" i="1"/>
  <c r="L67" i="1" l="1"/>
  <c r="F68" i="1"/>
  <c r="J67" i="1"/>
  <c r="K67" i="1" s="1"/>
  <c r="N43" i="1"/>
  <c r="M43" i="1"/>
  <c r="H5" i="1"/>
  <c r="M9" i="1"/>
  <c r="N41" i="1"/>
  <c r="E68" i="1"/>
  <c r="I67" i="1"/>
  <c r="G67" i="1"/>
  <c r="H67" i="1" s="1"/>
  <c r="M67" i="1" s="1"/>
  <c r="K66" i="1"/>
  <c r="M66" i="1" s="1"/>
  <c r="E71" i="1" s="1"/>
  <c r="F71" i="1" s="1"/>
  <c r="I68" i="1" l="1"/>
  <c r="G68" i="1"/>
  <c r="L68" i="1"/>
  <c r="J68" i="1"/>
  <c r="K68" i="1" s="1"/>
  <c r="H68" i="1" l="1"/>
  <c r="M68" i="1" s="1"/>
</calcChain>
</file>

<file path=xl/sharedStrings.xml><?xml version="1.0" encoding="utf-8"?>
<sst xmlns="http://schemas.openxmlformats.org/spreadsheetml/2006/main" count="275" uniqueCount="177">
  <si>
    <t>MARKET</t>
  </si>
  <si>
    <t>INCOME</t>
  </si>
  <si>
    <t>BALANCE</t>
  </si>
  <si>
    <t>CASHFLOW</t>
  </si>
  <si>
    <t>DATA</t>
  </si>
  <si>
    <t>Company</t>
  </si>
  <si>
    <t>Price</t>
  </si>
  <si>
    <t>Marketcap</t>
  </si>
  <si>
    <t>ORDERBOOK</t>
  </si>
  <si>
    <t>Sales</t>
  </si>
  <si>
    <t>Profit</t>
  </si>
  <si>
    <t>EPS</t>
  </si>
  <si>
    <t>FV</t>
  </si>
  <si>
    <t>Equity</t>
  </si>
  <si>
    <t>Reserve</t>
  </si>
  <si>
    <t>DEBT</t>
  </si>
  <si>
    <t>LEASE</t>
  </si>
  <si>
    <t>CUR.ASSETS</t>
  </si>
  <si>
    <t>CUR.LIABILITIES</t>
  </si>
  <si>
    <t>ASSETS</t>
  </si>
  <si>
    <t>LIABILITIES</t>
  </si>
  <si>
    <t>TRADE REC</t>
  </si>
  <si>
    <t>CFO</t>
  </si>
  <si>
    <t>CFI</t>
  </si>
  <si>
    <t>CFF</t>
  </si>
  <si>
    <t>TOTAL</t>
  </si>
  <si>
    <t>PPE</t>
  </si>
  <si>
    <t>LT</t>
  </si>
  <si>
    <t>LAST YEAR</t>
  </si>
  <si>
    <t>GROWTH</t>
  </si>
  <si>
    <t>LIQUIDITY</t>
  </si>
  <si>
    <t>SOLVENCY</t>
  </si>
  <si>
    <t>PROFITABILITY</t>
  </si>
  <si>
    <t>VALUATIONS</t>
  </si>
  <si>
    <t>RATIO</t>
  </si>
  <si>
    <t>SALES GROWTH</t>
  </si>
  <si>
    <t>P-MARGIN</t>
  </si>
  <si>
    <t>CUR.RATIO</t>
  </si>
  <si>
    <t>TRADE CYC</t>
  </si>
  <si>
    <t>DEBT2EQUITY</t>
  </si>
  <si>
    <t>DEBTRATIO</t>
  </si>
  <si>
    <t>ICR</t>
  </si>
  <si>
    <t>ROE</t>
  </si>
  <si>
    <t>ROPE</t>
  </si>
  <si>
    <t>ROA</t>
  </si>
  <si>
    <t>F-PE</t>
  </si>
  <si>
    <t>YIELD</t>
  </si>
  <si>
    <t>BOOKVALUE</t>
  </si>
  <si>
    <t>PBV</t>
  </si>
  <si>
    <t>PEG</t>
  </si>
  <si>
    <t>OCFR</t>
  </si>
  <si>
    <t>CFD</t>
  </si>
  <si>
    <t>FCF (INC R)</t>
  </si>
  <si>
    <t>ACTUAL</t>
  </si>
  <si>
    <t>Year</t>
  </si>
  <si>
    <t>Margin</t>
  </si>
  <si>
    <t>NETWORTH</t>
  </si>
  <si>
    <t>PriceLow</t>
  </si>
  <si>
    <t>PriceHigh</t>
  </si>
  <si>
    <t>LOWPE</t>
  </si>
  <si>
    <t>High PE</t>
  </si>
  <si>
    <t>BookValue</t>
  </si>
  <si>
    <t>LBV</t>
  </si>
  <si>
    <t>HBV</t>
  </si>
  <si>
    <t>FY_2001</t>
  </si>
  <si>
    <t>FY_2002</t>
  </si>
  <si>
    <t>FY_2003</t>
  </si>
  <si>
    <t>FY_2004</t>
  </si>
  <si>
    <t>FY_2005</t>
  </si>
  <si>
    <t>FY_2006</t>
  </si>
  <si>
    <t>FY_2007</t>
  </si>
  <si>
    <t>FY_2008</t>
  </si>
  <si>
    <t>BONUS 1:1</t>
  </si>
  <si>
    <t>FY_2009</t>
  </si>
  <si>
    <t>FY_2010</t>
  </si>
  <si>
    <t>FY_2011</t>
  </si>
  <si>
    <t>FY_2012</t>
  </si>
  <si>
    <t>FY_2013</t>
  </si>
  <si>
    <t>BONUS 1:2</t>
  </si>
  <si>
    <t>FY_2014</t>
  </si>
  <si>
    <t>FY_2015</t>
  </si>
  <si>
    <t>FY_2016</t>
  </si>
  <si>
    <t>FY_2017</t>
  </si>
  <si>
    <t>ORDERINFLOW</t>
  </si>
  <si>
    <t>9M_FY_25</t>
  </si>
  <si>
    <t>9M_FY_24</t>
  </si>
  <si>
    <t>Share</t>
  </si>
  <si>
    <t>Growth</t>
  </si>
  <si>
    <t>FY_2018</t>
  </si>
  <si>
    <t>Infra</t>
  </si>
  <si>
    <t>FY_2019</t>
  </si>
  <si>
    <t>IT &amp; TECHNO</t>
  </si>
  <si>
    <t>FY_2020</t>
  </si>
  <si>
    <t>ENERGY PROJECTS</t>
  </si>
  <si>
    <t>FY_2021</t>
  </si>
  <si>
    <t>Financial Services</t>
  </si>
  <si>
    <t>FY_2022</t>
  </si>
  <si>
    <t>Others</t>
  </si>
  <si>
    <t>FY_2023</t>
  </si>
  <si>
    <t>HITECH MANUFACTURING</t>
  </si>
  <si>
    <t>FY_2024</t>
  </si>
  <si>
    <t>DEVELOPMENT PROJECT</t>
  </si>
  <si>
    <t>FY_2025</t>
  </si>
  <si>
    <t>Trail FY_2026</t>
  </si>
  <si>
    <t>20 Year Growth</t>
  </si>
  <si>
    <t>10 Year Growth</t>
  </si>
  <si>
    <t>5 Year Growth</t>
  </si>
  <si>
    <t>Last Year</t>
  </si>
  <si>
    <t>Trend</t>
  </si>
  <si>
    <t>H1_FY_25</t>
  </si>
  <si>
    <t>FY_25</t>
  </si>
  <si>
    <t>Q1_FY_26</t>
  </si>
  <si>
    <t>EST_FY_26</t>
  </si>
  <si>
    <t>Q2_FY_25</t>
  </si>
  <si>
    <t>Q3_FY_25</t>
  </si>
  <si>
    <t>Q4_FY_25</t>
  </si>
  <si>
    <t>TRAIL_EPS</t>
  </si>
  <si>
    <t>EPS_FY25</t>
  </si>
  <si>
    <t>TRAIL EPS</t>
  </si>
  <si>
    <t>F_EPS_26</t>
  </si>
  <si>
    <t>F_PEG</t>
  </si>
  <si>
    <t>PE_FY25</t>
  </si>
  <si>
    <t>TRAIL_PE</t>
  </si>
  <si>
    <t>F_PE_25</t>
  </si>
  <si>
    <t>MARGIN</t>
  </si>
  <si>
    <t>Quarterly</t>
  </si>
  <si>
    <t xml:space="preserve"> Q1_FY_26</t>
  </si>
  <si>
    <t xml:space="preserve"> Q1_FY_25</t>
  </si>
  <si>
    <t xml:space="preserve"> Q4_ FY_25</t>
  </si>
  <si>
    <t xml:space="preserve"> Q4_ FY_24</t>
  </si>
  <si>
    <t xml:space="preserve"> FY_25</t>
  </si>
  <si>
    <t xml:space="preserve"> FY_24</t>
  </si>
  <si>
    <t>MAJORCOST</t>
  </si>
  <si>
    <t>Q4_FY25_ORDERINFLOW</t>
  </si>
  <si>
    <t>Q4_FY25</t>
  </si>
  <si>
    <t>Q4_FY24</t>
  </si>
  <si>
    <t>RAWMATERIAL</t>
  </si>
  <si>
    <t>Infra Projects</t>
  </si>
  <si>
    <t>FINANCE</t>
  </si>
  <si>
    <t>EMPLOYEE</t>
  </si>
  <si>
    <t>COST</t>
  </si>
  <si>
    <t>SUBCONTRACT</t>
  </si>
  <si>
    <t>EBITDA</t>
  </si>
  <si>
    <t>OPERATING EXP</t>
  </si>
  <si>
    <t>CONST. MATERIAL</t>
  </si>
  <si>
    <t>ADMIN COST</t>
  </si>
  <si>
    <t>EBTDA%</t>
  </si>
  <si>
    <t>FINANCIAL SERVICE FIN COST</t>
  </si>
  <si>
    <t>Development Projects</t>
  </si>
  <si>
    <t>D&amp;A</t>
  </si>
  <si>
    <t>STORES, SPARES</t>
  </si>
  <si>
    <t>Total</t>
  </si>
  <si>
    <t>FINANCE COST</t>
  </si>
  <si>
    <t>GR ESTIMATE</t>
  </si>
  <si>
    <t>STOCKINTRADE</t>
  </si>
  <si>
    <t>LONGTERM</t>
  </si>
  <si>
    <t>INVENTORIES</t>
  </si>
  <si>
    <t>CY</t>
  </si>
  <si>
    <t>Investors</t>
  </si>
  <si>
    <t>ESTIMATE</t>
  </si>
  <si>
    <t>Net Profit</t>
  </si>
  <si>
    <t>Low Price Range</t>
  </si>
  <si>
    <t>FairPrice@EPS</t>
  </si>
  <si>
    <t>HIgh Price Range</t>
  </si>
  <si>
    <t>FairPrice@PBV</t>
  </si>
  <si>
    <t>Blended Fairvalue</t>
  </si>
  <si>
    <t>Promoters</t>
  </si>
  <si>
    <t>FY_2026</t>
  </si>
  <si>
    <t>MF, INSURANCE, AIF</t>
  </si>
  <si>
    <t>FY_2030</t>
  </si>
  <si>
    <t>FPI</t>
  </si>
  <si>
    <t>FY_2035</t>
  </si>
  <si>
    <t>RETAIL</t>
  </si>
  <si>
    <t>OTHERS</t>
  </si>
  <si>
    <t>STR. WEIGHTAGE</t>
  </si>
  <si>
    <t>FACTOR</t>
  </si>
  <si>
    <t>TECH.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</si>
</sst>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,##0.0"/>
    <numFmt numFmtId="167" formatCode="#,##0;\(#,##0\)"/>
    <numFmt numFmtId="168" formatCode="_(* #,##0_);_(* \(#,##0\);_(* &quot;-&quot;??_);_(@_)"/>
  </numFmts>
  <fonts count="23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FFFFFF"/>
      <name val="Arial"/>
    </font>
    <font>
      <sz val="11"/>
      <color theme="1"/>
      <name val="Arial"/>
    </font>
    <font>
      <sz val="11"/>
      <color theme="1"/>
      <name val="Calibri"/>
    </font>
    <font>
      <b/>
      <i/>
      <sz val="11"/>
      <color theme="1"/>
      <name val="Calibri"/>
    </font>
    <font>
      <i/>
      <sz val="11"/>
      <color theme="1"/>
      <name val="Arial"/>
    </font>
    <font>
      <sz val="11"/>
      <color rgb="FF000000"/>
      <name val="Calibri"/>
      <scheme val="minor"/>
    </font>
    <font>
      <sz val="11"/>
      <color rgb="FF9C0006"/>
      <name val="Calibri"/>
      <scheme val="minor"/>
    </font>
    <font>
      <b/>
      <sz val="11"/>
      <color theme="1"/>
      <name val="Calibri"/>
      <scheme val="minor"/>
    </font>
    <font>
      <sz val="11"/>
      <color rgb="FFFFFFFF"/>
      <name val="Calibri"/>
      <scheme val="minor"/>
    </font>
    <font>
      <sz val="11"/>
      <color theme="0"/>
      <name val="Calibri"/>
      <scheme val="minor"/>
    </font>
    <font>
      <b/>
      <u/>
      <sz val="11"/>
      <color theme="1"/>
      <name val="Calibri"/>
      <scheme val="minor"/>
    </font>
    <font>
      <sz val="18"/>
      <color theme="1"/>
      <name val="Calibri"/>
      <scheme val="minor"/>
    </font>
    <font>
      <sz val="11"/>
      <name val="Calibri"/>
    </font>
    <font>
      <b/>
      <sz val="11"/>
      <color theme="0"/>
      <name val="Calibri"/>
      <scheme val="minor"/>
    </font>
    <font>
      <b/>
      <sz val="11"/>
      <color rgb="FFFFFFFF"/>
      <name val="Calibri"/>
      <scheme val="minor"/>
    </font>
    <font>
      <b/>
      <sz val="11"/>
      <color rgb="FFFFFFFF"/>
      <name val="Calibri"/>
    </font>
    <font>
      <b/>
      <i/>
      <u/>
      <sz val="11"/>
      <color theme="1"/>
      <name val="Calibri"/>
      <scheme val="minor"/>
    </font>
    <font>
      <b/>
      <i/>
      <sz val="11"/>
      <color rgb="FF000000"/>
      <name val="Calibri"/>
      <scheme val="minor"/>
    </font>
    <font>
      <b/>
      <i/>
      <sz val="11"/>
      <color theme="1"/>
      <name val="Calibri"/>
      <scheme val="minor"/>
    </font>
    <font>
      <b/>
      <sz val="11"/>
      <color theme="1"/>
      <name val="Calibri"/>
    </font>
    <font>
      <i/>
      <sz val="11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0124D"/>
        <bgColor rgb="FF20124D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theme="4"/>
        <bgColor theme="4"/>
      </patternFill>
    </fill>
    <fill>
      <patternFill patternType="solid">
        <fgColor rgb="FFCCCCCC"/>
        <bgColor rgb="FFCCCCCC"/>
      </patternFill>
    </fill>
    <fill>
      <patternFill patternType="solid">
        <fgColor rgb="FF4472C4"/>
        <bgColor rgb="FF4472C4"/>
      </patternFill>
    </fill>
    <fill>
      <patternFill patternType="solid">
        <fgColor rgb="FFFCFEFD"/>
        <bgColor rgb="FFFCFEFD"/>
      </patternFill>
    </fill>
    <fill>
      <patternFill patternType="solid">
        <fgColor rgb="FFE7837A"/>
        <bgColor rgb="FFE7837A"/>
      </patternFill>
    </fill>
    <fill>
      <patternFill patternType="solid">
        <fgColor rgb="FF4F81BD"/>
        <bgColor rgb="FF4F81BD"/>
      </patternFill>
    </fill>
    <fill>
      <patternFill patternType="solid">
        <fgColor rgb="FFEAEAEA"/>
        <bgColor rgb="FFEAEAEA"/>
      </patternFill>
    </fill>
    <fill>
      <patternFill patternType="solid">
        <fgColor rgb="FFD9D9D9"/>
        <bgColor rgb="FFD9D9D9"/>
      </patternFill>
    </fill>
    <fill>
      <patternFill patternType="solid">
        <fgColor rgb="FF84CEAA"/>
        <bgColor rgb="FF84CEAA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3" fillId="4" borderId="0" xfId="0" applyFont="1" applyFill="1"/>
    <xf numFmtId="0" fontId="3" fillId="4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1" fontId="4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0" fontId="1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2" borderId="1" xfId="0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5" borderId="1" xfId="0" applyFont="1" applyFill="1" applyBorder="1"/>
    <xf numFmtId="9" fontId="5" fillId="5" borderId="1" xfId="0" applyNumberFormat="1" applyFont="1" applyFill="1" applyBorder="1"/>
    <xf numFmtId="9" fontId="5" fillId="6" borderId="3" xfId="0" applyNumberFormat="1" applyFont="1" applyFill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2" fillId="3" borderId="0" xfId="0" applyFont="1" applyFill="1"/>
    <xf numFmtId="1" fontId="2" fillId="3" borderId="0" xfId="0" applyNumberFormat="1" applyFont="1" applyFill="1"/>
    <xf numFmtId="9" fontId="3" fillId="0" borderId="0" xfId="0" applyNumberFormat="1" applyFont="1"/>
    <xf numFmtId="0" fontId="2" fillId="3" borderId="2" xfId="0" applyFont="1" applyFill="1" applyBorder="1"/>
    <xf numFmtId="0" fontId="3" fillId="0" borderId="2" xfId="0" applyFont="1" applyBorder="1"/>
    <xf numFmtId="9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" fontId="2" fillId="3" borderId="1" xfId="0" applyNumberFormat="1" applyFont="1" applyFill="1" applyBorder="1"/>
    <xf numFmtId="3" fontId="2" fillId="3" borderId="1" xfId="0" applyNumberFormat="1" applyFont="1" applyFill="1" applyBorder="1"/>
    <xf numFmtId="164" fontId="2" fillId="3" borderId="1" xfId="0" applyNumberFormat="1" applyFont="1" applyFill="1" applyBorder="1"/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3" fontId="2" fillId="3" borderId="2" xfId="0" applyNumberFormat="1" applyFont="1" applyFill="1" applyBorder="1"/>
    <xf numFmtId="9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65" fontId="3" fillId="5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right"/>
    </xf>
    <xf numFmtId="1" fontId="3" fillId="5" borderId="1" xfId="0" applyNumberFormat="1" applyFont="1" applyFill="1" applyBorder="1" applyAlignment="1">
      <alignment horizontal="right"/>
    </xf>
    <xf numFmtId="165" fontId="6" fillId="5" borderId="3" xfId="0" applyNumberFormat="1" applyFont="1" applyFill="1" applyBorder="1" applyAlignment="1">
      <alignment horizontal="right"/>
    </xf>
    <xf numFmtId="1" fontId="6" fillId="5" borderId="4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1" fontId="0" fillId="4" borderId="1" xfId="0" applyNumberFormat="1" applyFill="1" applyBorder="1"/>
    <xf numFmtId="1" fontId="7" fillId="4" borderId="1" xfId="0" applyNumberFormat="1" applyFont="1" applyFill="1" applyBorder="1" applyAlignment="1">
      <alignment horizontal="right" wrapText="1"/>
    </xf>
    <xf numFmtId="165" fontId="7" fillId="4" borderId="1" xfId="0" applyNumberFormat="1" applyFont="1" applyFill="1" applyBorder="1" applyAlignment="1">
      <alignment horizontal="right" wrapText="1"/>
    </xf>
    <xf numFmtId="164" fontId="0" fillId="4" borderId="1" xfId="0" applyNumberFormat="1" applyFill="1" applyBorder="1"/>
    <xf numFmtId="0" fontId="0" fillId="4" borderId="1" xfId="0" applyFill="1" applyBorder="1"/>
    <xf numFmtId="1" fontId="0" fillId="2" borderId="1" xfId="0" applyNumberFormat="1" applyFill="1" applyBorder="1"/>
    <xf numFmtId="165" fontId="1" fillId="0" borderId="1" xfId="0" applyNumberFormat="1" applyFont="1" applyBorder="1"/>
    <xf numFmtId="165" fontId="0" fillId="2" borderId="1" xfId="0" applyNumberFormat="1" applyFill="1" applyBorder="1"/>
    <xf numFmtId="0" fontId="1" fillId="0" borderId="0" xfId="0" applyFont="1"/>
    <xf numFmtId="9" fontId="1" fillId="0" borderId="0" xfId="0" applyNumberFormat="1" applyFont="1"/>
    <xf numFmtId="1" fontId="1" fillId="0" borderId="0" xfId="0" applyNumberFormat="1" applyFont="1"/>
    <xf numFmtId="167" fontId="1" fillId="0" borderId="0" xfId="0" applyNumberFormat="1" applyFont="1"/>
    <xf numFmtId="1" fontId="8" fillId="4" borderId="1" xfId="0" applyNumberFormat="1" applyFont="1" applyFill="1" applyBorder="1"/>
    <xf numFmtId="0" fontId="9" fillId="4" borderId="1" xfId="0" applyFont="1" applyFill="1" applyBorder="1"/>
    <xf numFmtId="0" fontId="10" fillId="7" borderId="1" xfId="0" applyFont="1" applyFill="1" applyBorder="1"/>
    <xf numFmtId="0" fontId="11" fillId="7" borderId="1" xfId="0" applyFont="1" applyFill="1" applyBorder="1"/>
    <xf numFmtId="0" fontId="11" fillId="7" borderId="0" xfId="0" applyFont="1" applyFill="1"/>
    <xf numFmtId="167" fontId="0" fillId="2" borderId="1" xfId="0" applyNumberFormat="1" applyFill="1" applyBorder="1"/>
    <xf numFmtId="9" fontId="0" fillId="2" borderId="1" xfId="0" applyNumberFormat="1" applyFill="1" applyBorder="1"/>
    <xf numFmtId="9" fontId="0" fillId="2" borderId="0" xfId="0" applyNumberFormat="1" applyFill="1"/>
    <xf numFmtId="1" fontId="7" fillId="4" borderId="1" xfId="0" applyNumberFormat="1" applyFont="1" applyFill="1" applyBorder="1"/>
    <xf numFmtId="165" fontId="0" fillId="4" borderId="1" xfId="0" applyNumberFormat="1" applyFill="1" applyBorder="1"/>
    <xf numFmtId="165" fontId="7" fillId="4" borderId="1" xfId="0" applyNumberFormat="1" applyFont="1" applyFill="1" applyBorder="1"/>
    <xf numFmtId="0" fontId="7" fillId="4" borderId="1" xfId="0" applyFont="1" applyFill="1" applyBorder="1"/>
    <xf numFmtId="167" fontId="1" fillId="0" borderId="1" xfId="0" applyNumberFormat="1" applyFont="1" applyBorder="1"/>
    <xf numFmtId="1" fontId="1" fillId="0" borderId="1" xfId="0" applyNumberFormat="1" applyFont="1" applyBorder="1"/>
    <xf numFmtId="0" fontId="12" fillId="2" borderId="5" xfId="0" applyFont="1" applyFill="1" applyBorder="1"/>
    <xf numFmtId="167" fontId="12" fillId="2" borderId="5" xfId="0" applyNumberFormat="1" applyFont="1" applyFill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10" fillId="7" borderId="0" xfId="0" applyFont="1" applyFill="1"/>
    <xf numFmtId="0" fontId="4" fillId="4" borderId="1" xfId="0" applyFont="1" applyFill="1" applyBorder="1"/>
    <xf numFmtId="9" fontId="4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165" fontId="13" fillId="8" borderId="6" xfId="0" applyNumberFormat="1" applyFont="1" applyFill="1" applyBorder="1" applyAlignment="1">
      <alignment horizontal="center" vertical="center"/>
    </xf>
    <xf numFmtId="164" fontId="0" fillId="2" borderId="0" xfId="0" applyNumberFormat="1" applyFill="1"/>
    <xf numFmtId="9" fontId="4" fillId="4" borderId="1" xfId="0" applyNumberFormat="1" applyFont="1" applyFill="1" applyBorder="1"/>
    <xf numFmtId="0" fontId="14" fillId="0" borderId="7" xfId="0" applyFont="1" applyBorder="1"/>
    <xf numFmtId="166" fontId="0" fillId="2" borderId="0" xfId="0" applyNumberFormat="1" applyFill="1"/>
    <xf numFmtId="164" fontId="0" fillId="2" borderId="1" xfId="0" applyNumberFormat="1" applyFill="1" applyBorder="1"/>
    <xf numFmtId="1" fontId="1" fillId="0" borderId="1" xfId="0" applyNumberFormat="1" applyFont="1" applyBorder="1" applyAlignment="1">
      <alignment horizontal="center"/>
    </xf>
    <xf numFmtId="0" fontId="14" fillId="0" borderId="3" xfId="0" applyFont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9" borderId="1" xfId="0" applyFont="1" applyFill="1" applyBorder="1"/>
    <xf numFmtId="1" fontId="4" fillId="10" borderId="1" xfId="0" applyNumberFormat="1" applyFont="1" applyFill="1" applyBorder="1" applyAlignment="1">
      <alignment horizontal="right"/>
    </xf>
    <xf numFmtId="0" fontId="4" fillId="10" borderId="1" xfId="0" applyFont="1" applyFill="1" applyBorder="1" applyAlignment="1">
      <alignment horizontal="right"/>
    </xf>
    <xf numFmtId="9" fontId="4" fillId="11" borderId="1" xfId="0" applyNumberFormat="1" applyFont="1" applyFill="1" applyBorder="1" applyAlignment="1">
      <alignment horizontal="right"/>
    </xf>
    <xf numFmtId="10" fontId="0" fillId="2" borderId="1" xfId="0" applyNumberFormat="1" applyFill="1" applyBorder="1"/>
    <xf numFmtId="166" fontId="0" fillId="2" borderId="1" xfId="0" applyNumberFormat="1" applyFill="1" applyBorder="1"/>
    <xf numFmtId="0" fontId="18" fillId="2" borderId="5" xfId="0" applyFont="1" applyFill="1" applyBorder="1"/>
    <xf numFmtId="167" fontId="18" fillId="2" borderId="5" xfId="0" applyNumberFormat="1" applyFont="1" applyFill="1" applyBorder="1"/>
    <xf numFmtId="9" fontId="18" fillId="2" borderId="1" xfId="0" applyNumberFormat="1" applyFont="1" applyFill="1" applyBorder="1"/>
    <xf numFmtId="0" fontId="16" fillId="7" borderId="1" xfId="0" applyFont="1" applyFill="1" applyBorder="1" applyAlignment="1">
      <alignment horizontal="left"/>
    </xf>
    <xf numFmtId="0" fontId="17" fillId="12" borderId="1" xfId="0" applyFont="1" applyFill="1" applyBorder="1" applyAlignment="1">
      <alignment horizontal="left"/>
    </xf>
    <xf numFmtId="9" fontId="19" fillId="2" borderId="1" xfId="0" applyNumberFormat="1" applyFont="1" applyFill="1" applyBorder="1"/>
    <xf numFmtId="164" fontId="19" fillId="2" borderId="1" xfId="0" applyNumberFormat="1" applyFont="1" applyFill="1" applyBorder="1"/>
    <xf numFmtId="0" fontId="20" fillId="2" borderId="1" xfId="0" applyFont="1" applyFill="1" applyBorder="1"/>
    <xf numFmtId="1" fontId="20" fillId="2" borderId="1" xfId="0" applyNumberFormat="1" applyFont="1" applyFill="1" applyBorder="1"/>
    <xf numFmtId="9" fontId="20" fillId="2" borderId="1" xfId="0" applyNumberFormat="1" applyFont="1" applyFill="1" applyBorder="1"/>
    <xf numFmtId="0" fontId="21" fillId="13" borderId="1" xfId="0" applyFont="1" applyFill="1" applyBorder="1"/>
    <xf numFmtId="1" fontId="21" fillId="13" borderId="8" xfId="0" applyNumberFormat="1" applyFont="1" applyFill="1" applyBorder="1"/>
    <xf numFmtId="165" fontId="21" fillId="13" borderId="8" xfId="0" applyNumberFormat="1" applyFont="1" applyFill="1" applyBorder="1"/>
    <xf numFmtId="0" fontId="17" fillId="12" borderId="0" xfId="0" applyFont="1" applyFill="1"/>
    <xf numFmtId="0" fontId="17" fillId="12" borderId="1" xfId="0" applyFont="1" applyFill="1" applyBorder="1"/>
    <xf numFmtId="0" fontId="4" fillId="0" borderId="3" xfId="0" applyFont="1" applyBorder="1"/>
    <xf numFmtId="9" fontId="4" fillId="0" borderId="4" xfId="0" applyNumberFormat="1" applyFont="1" applyBorder="1" applyAlignment="1">
      <alignment horizontal="right"/>
    </xf>
    <xf numFmtId="3" fontId="4" fillId="4" borderId="1" xfId="0" applyNumberFormat="1" applyFont="1" applyFill="1" applyBorder="1" applyAlignment="1">
      <alignment horizontal="right"/>
    </xf>
    <xf numFmtId="3" fontId="3" fillId="14" borderId="1" xfId="0" applyNumberFormat="1" applyFont="1" applyFill="1" applyBorder="1" applyAlignment="1">
      <alignment horizontal="right"/>
    </xf>
    <xf numFmtId="1" fontId="3" fillId="14" borderId="1" xfId="0" applyNumberFormat="1" applyFont="1" applyFill="1" applyBorder="1" applyAlignment="1">
      <alignment horizontal="right"/>
    </xf>
    <xf numFmtId="3" fontId="22" fillId="14" borderId="1" xfId="0" applyNumberFormat="1" applyFont="1" applyFill="1" applyBorder="1" applyAlignment="1">
      <alignment horizontal="right"/>
    </xf>
    <xf numFmtId="168" fontId="1" fillId="0" borderId="0" xfId="0" applyNumberFormat="1" applyFont="1"/>
    <xf numFmtId="10" fontId="3" fillId="15" borderId="1" xfId="0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0" fontId="9" fillId="2" borderId="5" xfId="0" applyFont="1" applyFill="1" applyBorder="1"/>
    <xf numFmtId="9" fontId="9" fillId="2" borderId="5" xfId="0" applyNumberFormat="1" applyFont="1" applyFill="1" applyBorder="1"/>
    <xf numFmtId="9" fontId="21" fillId="0" borderId="8" xfId="0" applyNumberFormat="1" applyFont="1" applyBorder="1" applyAlignment="1">
      <alignment horizontal="right"/>
    </xf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71</xdr:row>
      <xdr:rowOff>180975</xdr:rowOff>
    </xdr:from>
    <xdr:ext cx="10848975" cy="49339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8D94C1BC-828A-4166-88F1-8BB1E7EC59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13805535"/>
          <a:ext cx="10848975" cy="49339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CIVIL%20CONSTRUCTION.xlsx" TargetMode="External"/><Relationship Id="rId1" Type="http://schemas.openxmlformats.org/officeDocument/2006/relationships/externalLinkPath" Target="/Users/profi/Downloads/CIVIL%20CONSTRU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vil_Consutuction_Q1fy25"/>
      <sheetName val="Civil Construction"/>
      <sheetName val="LT Intrinsic"/>
      <sheetName val="SECTOR"/>
      <sheetName val="Construction &amp; Engineering"/>
      <sheetName val="RITES"/>
      <sheetName val="NBCC"/>
      <sheetName val="HGINFRA"/>
      <sheetName val="JPASSOCIAT"/>
      <sheetName val="LT"/>
      <sheetName val="RailVik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3D9A-3B3D-4E68-AD9C-30B57B321908}">
  <dimension ref="A1:AN1012"/>
  <sheetViews>
    <sheetView showGridLines="0" tabSelected="1" workbookViewId="0"/>
  </sheetViews>
  <sheetFormatPr defaultColWidth="14.44140625" defaultRowHeight="15" customHeight="1"/>
  <cols>
    <col min="1" max="1" width="12.6640625" customWidth="1"/>
    <col min="2" max="2" width="18" customWidth="1"/>
    <col min="3" max="3" width="11.5546875" customWidth="1"/>
    <col min="4" max="4" width="12.5546875" customWidth="1"/>
    <col min="5" max="5" width="14.6640625" customWidth="1"/>
    <col min="6" max="6" width="15.6640625" customWidth="1"/>
    <col min="7" max="7" width="13" customWidth="1"/>
    <col min="8" max="8" width="11.44140625" customWidth="1"/>
    <col min="9" max="9" width="16.44140625" customWidth="1"/>
    <col min="10" max="10" width="18.44140625" customWidth="1"/>
    <col min="11" max="11" width="10.33203125" customWidth="1"/>
    <col min="12" max="12" width="9.6640625" customWidth="1"/>
    <col min="13" max="13" width="10.44140625" customWidth="1"/>
    <col min="14" max="14" width="14.5546875" customWidth="1"/>
    <col min="15" max="15" width="13.5546875" customWidth="1"/>
    <col min="16" max="16" width="12.109375" customWidth="1"/>
    <col min="17" max="17" width="12.6640625" customWidth="1"/>
    <col min="18" max="18" width="13.33203125" customWidth="1"/>
    <col min="19" max="19" width="11.109375" customWidth="1"/>
    <col min="20" max="20" width="10.109375" customWidth="1"/>
    <col min="21" max="21" width="12.109375" customWidth="1"/>
    <col min="22" max="22" width="13.33203125" customWidth="1"/>
    <col min="23" max="23" width="12.44140625" customWidth="1"/>
    <col min="24" max="24" width="9.33203125" customWidth="1"/>
    <col min="25" max="25" width="7.5546875" customWidth="1"/>
    <col min="26" max="26" width="6" customWidth="1"/>
    <col min="27" max="27" width="11.88671875" customWidth="1"/>
    <col min="28" max="40" width="8.6640625" customWidth="1"/>
  </cols>
  <sheetData>
    <row r="1" spans="1:40" ht="14.4">
      <c r="A1" s="1"/>
      <c r="B1" s="2" t="s">
        <v>0</v>
      </c>
      <c r="C1" s="1"/>
      <c r="D1" s="1"/>
      <c r="E1" s="1"/>
      <c r="F1" s="2" t="s">
        <v>1</v>
      </c>
      <c r="G1" s="1"/>
      <c r="H1" s="1"/>
      <c r="I1" s="1"/>
      <c r="J1" s="2" t="s">
        <v>2</v>
      </c>
      <c r="K1" s="1"/>
      <c r="L1" s="1">
        <f>17300+21500</f>
        <v>38800</v>
      </c>
      <c r="M1" s="1"/>
      <c r="N1" s="1"/>
      <c r="O1" s="1"/>
      <c r="P1" s="1"/>
      <c r="Q1" s="1"/>
      <c r="R1" s="1"/>
      <c r="S1" s="2" t="s">
        <v>3</v>
      </c>
      <c r="T1" s="3"/>
      <c r="U1" s="4"/>
      <c r="V1" s="4"/>
      <c r="W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4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5" t="s">
        <v>22</v>
      </c>
      <c r="T2" s="6" t="s">
        <v>23</v>
      </c>
      <c r="U2" s="6" t="s">
        <v>24</v>
      </c>
      <c r="V2" s="6" t="s">
        <v>25</v>
      </c>
      <c r="W2" s="2" t="s">
        <v>26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4.4">
      <c r="A3" s="1"/>
      <c r="B3" s="7" t="s">
        <v>27</v>
      </c>
      <c r="C3" s="8">
        <f ca="1">IFERROR(__xludf.DUMMYFUNCTION("GOOGLEFINANCE(""nse:""&amp;B3,""price"")"),3604.4)</f>
        <v>3604.4</v>
      </c>
      <c r="D3" s="8">
        <f ca="1">IFERROR(__xludf.DUMMYFUNCTION("GOOGLEFINANCE(""nse:""&amp;B3,""MARKETCAP"")/10000000"),495468.0593888)</f>
        <v>495468.0593888</v>
      </c>
      <c r="E3" s="9">
        <v>579137</v>
      </c>
      <c r="F3" s="10">
        <f t="shared" ref="F3:H3" si="0">C37</f>
        <v>264292</v>
      </c>
      <c r="G3" s="10">
        <f t="shared" si="0"/>
        <v>18572</v>
      </c>
      <c r="H3" s="10">
        <f t="shared" si="0"/>
        <v>115.39999999999999</v>
      </c>
      <c r="I3" s="11">
        <v>2</v>
      </c>
      <c r="J3" s="12">
        <v>275</v>
      </c>
      <c r="K3" s="10">
        <v>97380</v>
      </c>
      <c r="L3" s="13">
        <v>93364</v>
      </c>
      <c r="M3" s="13">
        <v>2849</v>
      </c>
      <c r="N3" s="14">
        <v>245184</v>
      </c>
      <c r="O3" s="12">
        <v>201970</v>
      </c>
      <c r="P3" s="12">
        <v>379524</v>
      </c>
      <c r="Q3" s="12">
        <v>250626</v>
      </c>
      <c r="R3" s="12">
        <v>53714</v>
      </c>
      <c r="S3" s="15">
        <v>9160</v>
      </c>
      <c r="T3" s="16">
        <v>-15517</v>
      </c>
      <c r="U3" s="16">
        <v>6556</v>
      </c>
      <c r="V3" s="16">
        <f t="shared" ref="V3:V4" si="1">SUM(S3:U3)</f>
        <v>199</v>
      </c>
      <c r="W3" s="1">
        <v>-1965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4.4">
      <c r="A4" s="1"/>
      <c r="B4" s="17" t="s">
        <v>28</v>
      </c>
      <c r="C4" s="18">
        <v>3492</v>
      </c>
      <c r="D4" s="19">
        <f ca="1">C4*D3/C3</f>
        <v>480017.32975965191</v>
      </c>
      <c r="E4" s="20">
        <f>PV(E5,1,0,-E3,0)</f>
        <v>482614.16666666669</v>
      </c>
      <c r="F4" s="17">
        <v>255734</v>
      </c>
      <c r="G4" s="17">
        <v>17687</v>
      </c>
      <c r="H4" s="17">
        <v>109.36</v>
      </c>
      <c r="I4" s="17">
        <v>2</v>
      </c>
      <c r="J4" s="17">
        <v>275</v>
      </c>
      <c r="K4" s="17">
        <v>86084</v>
      </c>
      <c r="L4" s="13">
        <v>84340</v>
      </c>
      <c r="M4" s="21">
        <v>2282</v>
      </c>
      <c r="N4" s="21">
        <v>217584</v>
      </c>
      <c r="O4" s="17">
        <v>177109</v>
      </c>
      <c r="P4" s="17">
        <v>340135</v>
      </c>
      <c r="Q4" s="17">
        <v>237077</v>
      </c>
      <c r="R4" s="22">
        <v>48770</v>
      </c>
      <c r="S4" s="23">
        <v>18266</v>
      </c>
      <c r="T4" s="24">
        <v>2163</v>
      </c>
      <c r="U4" s="24">
        <v>-25413</v>
      </c>
      <c r="V4" s="24">
        <f t="shared" si="1"/>
        <v>-4984</v>
      </c>
      <c r="W4" s="1">
        <v>-1872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4.4">
      <c r="A5" s="1"/>
      <c r="B5" s="25" t="s">
        <v>29</v>
      </c>
      <c r="C5" s="26">
        <f t="shared" ref="C5:D5" ca="1" si="2">(C3/C4)-1</f>
        <v>3.2187857961053945E-2</v>
      </c>
      <c r="D5" s="26">
        <f t="shared" ca="1" si="2"/>
        <v>3.2187857961053945E-2</v>
      </c>
      <c r="E5" s="26">
        <v>0.2</v>
      </c>
      <c r="F5" s="26">
        <f t="shared" ref="F5:W5" si="3">(F3/F4)-1</f>
        <v>3.3464459164600724E-2</v>
      </c>
      <c r="G5" s="26">
        <f t="shared" si="3"/>
        <v>5.003675015548148E-2</v>
      </c>
      <c r="H5" s="26">
        <f t="shared" si="3"/>
        <v>5.5230431602048213E-2</v>
      </c>
      <c r="I5" s="26">
        <f t="shared" si="3"/>
        <v>0</v>
      </c>
      <c r="J5" s="26">
        <f t="shared" si="3"/>
        <v>0</v>
      </c>
      <c r="K5" s="26">
        <f t="shared" si="3"/>
        <v>0.13122066818456402</v>
      </c>
      <c r="L5" s="26">
        <f t="shared" si="3"/>
        <v>0.10699549442731793</v>
      </c>
      <c r="M5" s="26">
        <f t="shared" si="3"/>
        <v>0.24846625766871155</v>
      </c>
      <c r="N5" s="26">
        <f t="shared" si="3"/>
        <v>0.12684756232075878</v>
      </c>
      <c r="O5" s="26">
        <f t="shared" si="3"/>
        <v>0.14037118384723524</v>
      </c>
      <c r="P5" s="26">
        <f t="shared" si="3"/>
        <v>0.11580401899245896</v>
      </c>
      <c r="Q5" s="26">
        <f t="shared" si="3"/>
        <v>5.7150208582021911E-2</v>
      </c>
      <c r="R5" s="26">
        <f t="shared" si="3"/>
        <v>0.10137379536600366</v>
      </c>
      <c r="S5" s="27">
        <f t="shared" si="3"/>
        <v>-0.49852184386291476</v>
      </c>
      <c r="T5" s="27">
        <f t="shared" si="3"/>
        <v>-8.1738326398520584</v>
      </c>
      <c r="U5" s="27">
        <f t="shared" si="3"/>
        <v>-1.2579782001337898</v>
      </c>
      <c r="V5" s="28">
        <f t="shared" si="3"/>
        <v>-1.0399277688603532</v>
      </c>
      <c r="W5" s="26">
        <f t="shared" si="3"/>
        <v>4.9679487179487225E-2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4.4">
      <c r="A6" s="1"/>
      <c r="B6" s="29"/>
      <c r="C6" s="29"/>
      <c r="D6" s="30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4.4">
      <c r="A7" s="1"/>
      <c r="B7" s="31" t="s">
        <v>29</v>
      </c>
      <c r="C7" s="32" t="s">
        <v>30</v>
      </c>
      <c r="D7" s="30"/>
      <c r="E7" s="33"/>
      <c r="F7" s="31" t="s">
        <v>31</v>
      </c>
      <c r="G7" s="29"/>
      <c r="H7" s="29"/>
      <c r="I7" s="31" t="s">
        <v>32</v>
      </c>
      <c r="J7" s="29"/>
      <c r="K7" s="29"/>
      <c r="L7" s="31" t="s">
        <v>33</v>
      </c>
      <c r="M7" s="29"/>
      <c r="N7" s="29"/>
      <c r="O7" s="29"/>
      <c r="P7" s="29"/>
      <c r="Q7" s="34" t="s">
        <v>3</v>
      </c>
      <c r="R7" s="35"/>
      <c r="S7" s="3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4.4">
      <c r="A8" s="2" t="s">
        <v>34</v>
      </c>
      <c r="B8" s="36" t="s">
        <v>35</v>
      </c>
      <c r="C8" s="36" t="s">
        <v>36</v>
      </c>
      <c r="D8" s="37" t="s">
        <v>37</v>
      </c>
      <c r="E8" s="37" t="s">
        <v>38</v>
      </c>
      <c r="F8" s="36" t="s">
        <v>39</v>
      </c>
      <c r="G8" s="36" t="s">
        <v>40</v>
      </c>
      <c r="H8" s="38" t="s">
        <v>41</v>
      </c>
      <c r="I8" s="39" t="s">
        <v>42</v>
      </c>
      <c r="J8" s="37" t="s">
        <v>43</v>
      </c>
      <c r="K8" s="36" t="s">
        <v>44</v>
      </c>
      <c r="L8" s="40" t="s">
        <v>45</v>
      </c>
      <c r="M8" s="37" t="s">
        <v>46</v>
      </c>
      <c r="N8" s="41" t="s">
        <v>47</v>
      </c>
      <c r="O8" s="40" t="s">
        <v>48</v>
      </c>
      <c r="P8" s="40" t="s">
        <v>49</v>
      </c>
      <c r="Q8" s="42" t="s">
        <v>50</v>
      </c>
      <c r="R8" s="43" t="s">
        <v>51</v>
      </c>
      <c r="S8" s="44" t="s">
        <v>52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4.4">
      <c r="A9" s="1"/>
      <c r="B9" s="45">
        <f>F46</f>
        <v>0.16</v>
      </c>
      <c r="C9" s="46">
        <f>C58</f>
        <v>6.7919846728854552E-2</v>
      </c>
      <c r="D9" s="47">
        <f>N3/O3</f>
        <v>1.2139624696737139</v>
      </c>
      <c r="E9" s="48">
        <f>(R3/F3)*365</f>
        <v>74.181624869462567</v>
      </c>
      <c r="F9" s="45">
        <f>L3/(J3+K3)</f>
        <v>0.95605959756284875</v>
      </c>
      <c r="G9" s="45">
        <f>Q3/P3</f>
        <v>0.6603693047080027</v>
      </c>
      <c r="H9" s="49">
        <f>C59</f>
        <v>6.7570332480818411</v>
      </c>
      <c r="I9" s="45">
        <f>G3/(K3+J3)</f>
        <v>0.19017971430034306</v>
      </c>
      <c r="J9" s="47">
        <f>G3/J3</f>
        <v>67.534545454545452</v>
      </c>
      <c r="K9" s="45">
        <f>G3/P3</f>
        <v>4.8934981713936405E-2</v>
      </c>
      <c r="L9" s="47">
        <f ca="1">C3/H3</f>
        <v>31.233968804159449</v>
      </c>
      <c r="M9" s="46">
        <f ca="1">H3/C3</f>
        <v>3.201642437021418E-2</v>
      </c>
      <c r="N9" s="49">
        <f>(J3+K3)/(J3/I3)</f>
        <v>710.21818181818185</v>
      </c>
      <c r="O9" s="47">
        <f ca="1">C3/N9</f>
        <v>5.0750601607700574</v>
      </c>
      <c r="P9" s="47">
        <v>1.4</v>
      </c>
      <c r="Q9" s="50">
        <f>S3-O3</f>
        <v>-192810</v>
      </c>
      <c r="R9" s="51">
        <f>S3-L3</f>
        <v>-84204</v>
      </c>
      <c r="S9" s="52">
        <f>S3+W3</f>
        <v>7195</v>
      </c>
    </row>
    <row r="10" spans="1:40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40" ht="14.4">
      <c r="A11" s="31" t="s">
        <v>53</v>
      </c>
      <c r="B11" s="31" t="s">
        <v>54</v>
      </c>
      <c r="C11" s="31" t="s">
        <v>9</v>
      </c>
      <c r="D11" s="31" t="s">
        <v>10</v>
      </c>
      <c r="E11" s="31" t="s">
        <v>11</v>
      </c>
      <c r="F11" s="31" t="s">
        <v>55</v>
      </c>
      <c r="G11" s="31" t="s">
        <v>13</v>
      </c>
      <c r="H11" s="31" t="s">
        <v>56</v>
      </c>
      <c r="I11" s="31" t="s">
        <v>57</v>
      </c>
      <c r="J11" s="31" t="s">
        <v>58</v>
      </c>
      <c r="K11" s="31" t="s">
        <v>59</v>
      </c>
      <c r="L11" s="31" t="s">
        <v>60</v>
      </c>
      <c r="M11" s="31" t="s">
        <v>61</v>
      </c>
      <c r="N11" s="31" t="s">
        <v>62</v>
      </c>
      <c r="O11" s="31" t="s">
        <v>63</v>
      </c>
    </row>
    <row r="12" spans="1:40" ht="14.4">
      <c r="A12" s="1"/>
      <c r="B12" s="53" t="s">
        <v>64</v>
      </c>
      <c r="C12" s="54">
        <v>8035</v>
      </c>
      <c r="D12" s="55">
        <v>315</v>
      </c>
      <c r="E12" s="56">
        <v>12.67</v>
      </c>
      <c r="F12" s="57">
        <f t="shared" ref="F12:F21" si="4">D12/C12</f>
        <v>3.9203484754200373E-2</v>
      </c>
      <c r="G12" s="58">
        <v>27</v>
      </c>
      <c r="H12" s="58"/>
      <c r="I12" s="54">
        <v>141.25</v>
      </c>
      <c r="J12" s="54">
        <v>629.95000000000005</v>
      </c>
      <c r="K12" s="54">
        <f t="shared" ref="K12:K37" si="5">I12/E12</f>
        <v>11.148382004735597</v>
      </c>
      <c r="L12" s="54">
        <f t="shared" ref="L12:L37" si="6">J12/E12</f>
        <v>49.719810576164171</v>
      </c>
      <c r="M12" s="22"/>
      <c r="N12" s="9"/>
      <c r="O12" s="22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4.4">
      <c r="A13" s="1"/>
      <c r="B13" s="53" t="s">
        <v>65</v>
      </c>
      <c r="C13" s="54">
        <v>9195</v>
      </c>
      <c r="D13" s="55">
        <v>290</v>
      </c>
      <c r="E13" s="56">
        <v>13.95</v>
      </c>
      <c r="F13" s="57">
        <f t="shared" si="4"/>
        <v>3.1538879825992384E-2</v>
      </c>
      <c r="G13" s="58">
        <v>27</v>
      </c>
      <c r="H13" s="58">
        <v>3138</v>
      </c>
      <c r="I13" s="54">
        <v>195.75</v>
      </c>
      <c r="J13" s="54">
        <v>292.7</v>
      </c>
      <c r="K13" s="54">
        <f t="shared" si="5"/>
        <v>14.03225806451613</v>
      </c>
      <c r="L13" s="54">
        <f t="shared" si="6"/>
        <v>20.982078853046595</v>
      </c>
      <c r="M13" s="59">
        <f t="shared" ref="M13:M36" si="7">(G13+H13)/(G13/2)</f>
        <v>234.44444444444446</v>
      </c>
      <c r="N13" s="60">
        <f t="shared" ref="N13:N37" si="8">I13/M13</f>
        <v>0.83495260663507109</v>
      </c>
      <c r="O13" s="61">
        <f t="shared" ref="O13:O37" si="9">J13/M13</f>
        <v>1.2484834123222748</v>
      </c>
      <c r="U13" s="62"/>
      <c r="Y13" s="6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4.4">
      <c r="A14" s="1"/>
      <c r="B14" s="53" t="s">
        <v>66</v>
      </c>
      <c r="C14" s="54">
        <v>10857</v>
      </c>
      <c r="D14" s="55">
        <v>380</v>
      </c>
      <c r="E14" s="56">
        <v>17.420000000000002</v>
      </c>
      <c r="F14" s="57">
        <f t="shared" si="4"/>
        <v>3.5000460532375426E-2</v>
      </c>
      <c r="G14" s="58">
        <v>27</v>
      </c>
      <c r="H14" s="58">
        <v>3217</v>
      </c>
      <c r="I14" s="54">
        <v>145.6</v>
      </c>
      <c r="J14" s="54">
        <v>220</v>
      </c>
      <c r="K14" s="54">
        <f t="shared" si="5"/>
        <v>8.3582089552238799</v>
      </c>
      <c r="L14" s="54">
        <f t="shared" si="6"/>
        <v>12.629161882893225</v>
      </c>
      <c r="M14" s="59">
        <f t="shared" si="7"/>
        <v>240.2962962962963</v>
      </c>
      <c r="N14" s="60">
        <f t="shared" si="8"/>
        <v>0.60591861898890254</v>
      </c>
      <c r="O14" s="61">
        <f t="shared" si="9"/>
        <v>0.91553637484586925</v>
      </c>
      <c r="U14" s="62"/>
      <c r="V14" s="62"/>
      <c r="W14" s="63"/>
      <c r="Y14" s="63"/>
      <c r="Z14" s="63"/>
      <c r="AA14" s="1"/>
    </row>
    <row r="15" spans="1:40" ht="14.4">
      <c r="A15" s="1"/>
      <c r="B15" s="53" t="s">
        <v>67</v>
      </c>
      <c r="C15" s="54">
        <v>11107</v>
      </c>
      <c r="D15" s="54">
        <v>747</v>
      </c>
      <c r="E15" s="56">
        <v>42.82</v>
      </c>
      <c r="F15" s="57">
        <f t="shared" si="4"/>
        <v>6.725488430719366E-2</v>
      </c>
      <c r="G15" s="58">
        <v>27</v>
      </c>
      <c r="H15" s="58">
        <v>2647</v>
      </c>
      <c r="I15" s="54">
        <v>175.4</v>
      </c>
      <c r="J15" s="54">
        <v>544</v>
      </c>
      <c r="K15" s="54">
        <f t="shared" si="5"/>
        <v>4.0962167211583376</v>
      </c>
      <c r="L15" s="54">
        <f t="shared" si="6"/>
        <v>12.704343764595983</v>
      </c>
      <c r="M15" s="59">
        <f t="shared" si="7"/>
        <v>198.07407407407408</v>
      </c>
      <c r="N15" s="60">
        <f t="shared" si="8"/>
        <v>0.88552729992520574</v>
      </c>
      <c r="O15" s="61">
        <f t="shared" si="9"/>
        <v>2.7464472700074793</v>
      </c>
      <c r="S15" s="62"/>
      <c r="T15" s="62"/>
      <c r="U15" s="62"/>
      <c r="V15" s="62"/>
      <c r="W15" s="62"/>
      <c r="Y15" s="62"/>
      <c r="Z15" s="62"/>
      <c r="AA15" s="64"/>
      <c r="AB15" s="62"/>
      <c r="AC15" s="63"/>
      <c r="AD15" s="63"/>
      <c r="AE15" s="1"/>
    </row>
    <row r="16" spans="1:40" ht="14.4">
      <c r="A16" s="1"/>
      <c r="B16" s="53" t="s">
        <v>68</v>
      </c>
      <c r="C16" s="55">
        <v>14599</v>
      </c>
      <c r="D16" s="54">
        <v>1050</v>
      </c>
      <c r="E16" s="56">
        <v>77.62</v>
      </c>
      <c r="F16" s="57">
        <f t="shared" si="4"/>
        <v>7.1922734433865335E-2</v>
      </c>
      <c r="G16" s="58">
        <v>27</v>
      </c>
      <c r="H16" s="58">
        <v>3316</v>
      </c>
      <c r="I16" s="54">
        <v>380</v>
      </c>
      <c r="J16" s="54">
        <v>1021</v>
      </c>
      <c r="K16" s="54">
        <f t="shared" si="5"/>
        <v>4.8956454522030404</v>
      </c>
      <c r="L16" s="54">
        <f t="shared" si="6"/>
        <v>13.153826333419222</v>
      </c>
      <c r="M16" s="59">
        <f t="shared" si="7"/>
        <v>247.62962962962962</v>
      </c>
      <c r="N16" s="60">
        <f t="shared" si="8"/>
        <v>1.5345498055638649</v>
      </c>
      <c r="O16" s="61">
        <f t="shared" si="9"/>
        <v>4.1230930302123845</v>
      </c>
      <c r="S16" s="62"/>
      <c r="T16" s="65"/>
      <c r="U16" s="65"/>
      <c r="V16" s="63"/>
      <c r="W16" s="63"/>
      <c r="Y16" s="62"/>
      <c r="Z16" s="62"/>
      <c r="AA16" s="64"/>
      <c r="AB16" s="62"/>
      <c r="AC16" s="63"/>
      <c r="AD16" s="63"/>
      <c r="AE16" s="1"/>
    </row>
    <row r="17" spans="1:40" ht="14.4">
      <c r="A17" s="1"/>
      <c r="B17" s="53" t="s">
        <v>69</v>
      </c>
      <c r="C17" s="55">
        <v>16747</v>
      </c>
      <c r="D17" s="54">
        <v>1317</v>
      </c>
      <c r="E17" s="56">
        <v>76.05</v>
      </c>
      <c r="F17" s="57">
        <f t="shared" si="4"/>
        <v>7.8640950618021135E-2</v>
      </c>
      <c r="G17" s="58">
        <v>27</v>
      </c>
      <c r="H17" s="58">
        <v>4964</v>
      </c>
      <c r="I17" s="54">
        <v>901.25</v>
      </c>
      <c r="J17" s="54">
        <v>1849.8</v>
      </c>
      <c r="K17" s="54">
        <f t="shared" si="5"/>
        <v>11.850756081525313</v>
      </c>
      <c r="L17" s="54">
        <f t="shared" si="6"/>
        <v>24.323471400394478</v>
      </c>
      <c r="M17" s="59">
        <f t="shared" si="7"/>
        <v>369.7037037037037</v>
      </c>
      <c r="N17" s="60">
        <f t="shared" si="8"/>
        <v>2.4377629733520338</v>
      </c>
      <c r="O17" s="61">
        <f t="shared" si="9"/>
        <v>5.0034662392306153</v>
      </c>
      <c r="S17" s="62"/>
      <c r="T17" s="65"/>
      <c r="U17" s="65"/>
      <c r="V17" s="63"/>
      <c r="W17" s="63"/>
      <c r="Y17" s="62"/>
      <c r="AA17" s="64"/>
      <c r="AB17" s="62"/>
      <c r="AC17" s="63"/>
      <c r="AD17" s="63"/>
      <c r="AE17" s="1"/>
    </row>
    <row r="18" spans="1:40" ht="14.4">
      <c r="A18" s="1"/>
      <c r="B18" s="53" t="s">
        <v>70</v>
      </c>
      <c r="C18" s="55">
        <v>20700</v>
      </c>
      <c r="D18" s="54">
        <v>2240</v>
      </c>
      <c r="E18" s="56">
        <v>50.22</v>
      </c>
      <c r="F18" s="57">
        <f t="shared" si="4"/>
        <v>0.10821256038647344</v>
      </c>
      <c r="G18" s="58">
        <v>27</v>
      </c>
      <c r="H18" s="58">
        <v>6922</v>
      </c>
      <c r="I18" s="54">
        <f>1230/2</f>
        <v>615</v>
      </c>
      <c r="J18" s="54">
        <f>2915/2</f>
        <v>1457.5</v>
      </c>
      <c r="K18" s="54">
        <f t="shared" si="5"/>
        <v>12.246117084826762</v>
      </c>
      <c r="L18" s="54">
        <f t="shared" si="6"/>
        <v>29.022301871764238</v>
      </c>
      <c r="M18" s="59">
        <f t="shared" si="7"/>
        <v>514.74074074074076</v>
      </c>
      <c r="N18" s="60">
        <f t="shared" si="8"/>
        <v>1.1947762267952222</v>
      </c>
      <c r="O18" s="61">
        <f t="shared" si="9"/>
        <v>2.8315225212260757</v>
      </c>
      <c r="S18" s="62"/>
      <c r="T18" s="65"/>
      <c r="U18" s="65"/>
      <c r="V18" s="63"/>
      <c r="W18" s="63"/>
      <c r="Y18" s="62"/>
      <c r="Z18" s="62"/>
      <c r="AA18" s="64"/>
      <c r="AB18" s="62"/>
      <c r="AC18" s="63"/>
      <c r="AD18" s="63"/>
      <c r="AE18" s="1"/>
    </row>
    <row r="19" spans="1:40" ht="14.4">
      <c r="A19" s="1"/>
      <c r="B19" s="53" t="s">
        <v>71</v>
      </c>
      <c r="C19" s="54">
        <v>29561</v>
      </c>
      <c r="D19" s="54">
        <v>2325</v>
      </c>
      <c r="E19" s="56">
        <v>75.59</v>
      </c>
      <c r="F19" s="57">
        <f t="shared" si="4"/>
        <v>7.8650925205507261E-2</v>
      </c>
      <c r="G19" s="58">
        <v>58</v>
      </c>
      <c r="H19" s="58">
        <v>10831</v>
      </c>
      <c r="I19" s="54">
        <v>1374.9</v>
      </c>
      <c r="J19" s="54">
        <v>4670</v>
      </c>
      <c r="K19" s="54">
        <f t="shared" si="5"/>
        <v>18.188913877497022</v>
      </c>
      <c r="L19" s="54">
        <f t="shared" si="6"/>
        <v>61.780658817303873</v>
      </c>
      <c r="M19" s="59">
        <f t="shared" si="7"/>
        <v>375.48275862068965</v>
      </c>
      <c r="N19" s="60">
        <f t="shared" si="8"/>
        <v>3.6616861052438243</v>
      </c>
      <c r="O19" s="61">
        <f t="shared" si="9"/>
        <v>12.437322068142162</v>
      </c>
      <c r="S19" s="62"/>
      <c r="T19" s="65"/>
      <c r="U19" s="65"/>
      <c r="V19" s="63"/>
      <c r="W19" s="63"/>
      <c r="X19" s="62"/>
      <c r="Y19" s="62"/>
      <c r="Z19" s="62"/>
      <c r="AA19" s="64"/>
      <c r="AB19" s="62"/>
      <c r="AC19" s="63"/>
      <c r="AD19" s="63"/>
      <c r="AE19" s="1"/>
    </row>
    <row r="20" spans="1:40" ht="14.4">
      <c r="A20" s="1" t="s">
        <v>72</v>
      </c>
      <c r="B20" s="53" t="s">
        <v>73</v>
      </c>
      <c r="C20" s="54">
        <v>40608</v>
      </c>
      <c r="D20" s="54">
        <v>3789</v>
      </c>
      <c r="E20" s="56">
        <v>59.5</v>
      </c>
      <c r="F20" s="57">
        <f t="shared" si="4"/>
        <v>9.3306737588652489E-2</v>
      </c>
      <c r="G20" s="58">
        <v>120</v>
      </c>
      <c r="H20" s="58">
        <v>13988</v>
      </c>
      <c r="I20" s="54">
        <f>670/2</f>
        <v>335</v>
      </c>
      <c r="J20" s="54">
        <f>4440/2</f>
        <v>2220</v>
      </c>
      <c r="K20" s="54">
        <f t="shared" si="5"/>
        <v>5.6302521008403366</v>
      </c>
      <c r="L20" s="54">
        <f t="shared" si="6"/>
        <v>37.310924369747902</v>
      </c>
      <c r="M20" s="59">
        <f t="shared" si="7"/>
        <v>235.13333333333333</v>
      </c>
      <c r="N20" s="60">
        <f t="shared" si="8"/>
        <v>1.424723561100085</v>
      </c>
      <c r="O20" s="61">
        <f t="shared" si="9"/>
        <v>9.4414516586333992</v>
      </c>
      <c r="S20" s="62"/>
      <c r="T20" s="65"/>
      <c r="U20" s="65"/>
      <c r="V20" s="63"/>
      <c r="W20" s="63"/>
      <c r="AC20" s="63"/>
      <c r="AD20" s="63"/>
      <c r="AE20" s="1"/>
    </row>
    <row r="21" spans="1:40" ht="14.4">
      <c r="A21" s="1"/>
      <c r="B21" s="53" t="s">
        <v>74</v>
      </c>
      <c r="C21" s="54">
        <v>43854</v>
      </c>
      <c r="D21" s="54">
        <v>5451</v>
      </c>
      <c r="E21" s="56">
        <v>73.77</v>
      </c>
      <c r="F21" s="57">
        <f t="shared" si="4"/>
        <v>0.12429880968668765</v>
      </c>
      <c r="G21" s="58">
        <v>120</v>
      </c>
      <c r="H21" s="58">
        <v>20991</v>
      </c>
      <c r="I21" s="54">
        <v>557</v>
      </c>
      <c r="J21" s="54">
        <v>1800</v>
      </c>
      <c r="K21" s="54">
        <f t="shared" si="5"/>
        <v>7.5504947810763188</v>
      </c>
      <c r="L21" s="54">
        <f t="shared" si="6"/>
        <v>24.400162667751118</v>
      </c>
      <c r="M21" s="59">
        <f t="shared" si="7"/>
        <v>351.85</v>
      </c>
      <c r="N21" s="60">
        <f t="shared" si="8"/>
        <v>1.5830609634787551</v>
      </c>
      <c r="O21" s="61">
        <f t="shared" si="9"/>
        <v>5.1158163990336787</v>
      </c>
      <c r="S21" s="62"/>
      <c r="T21" s="65"/>
      <c r="U21" s="65"/>
      <c r="V21" s="63"/>
      <c r="W21" s="63"/>
      <c r="AC21" s="63"/>
      <c r="AD21" s="63"/>
      <c r="AE21" s="1"/>
    </row>
    <row r="22" spans="1:40" ht="14.4">
      <c r="A22" s="1"/>
      <c r="B22" s="53" t="s">
        <v>75</v>
      </c>
      <c r="C22" s="58">
        <v>51978</v>
      </c>
      <c r="D22" s="66">
        <v>4456</v>
      </c>
      <c r="E22" s="56">
        <v>65.33</v>
      </c>
      <c r="F22" s="57">
        <f>D22/C21</f>
        <v>0.10160988735349114</v>
      </c>
      <c r="G22" s="58">
        <v>122</v>
      </c>
      <c r="H22" s="58">
        <v>25051</v>
      </c>
      <c r="I22" s="54">
        <v>1371</v>
      </c>
      <c r="J22" s="54">
        <v>2212</v>
      </c>
      <c r="K22" s="54">
        <f t="shared" si="5"/>
        <v>20.985764579825503</v>
      </c>
      <c r="L22" s="54">
        <f t="shared" si="6"/>
        <v>33.858870350528086</v>
      </c>
      <c r="M22" s="59">
        <f t="shared" si="7"/>
        <v>412.67213114754099</v>
      </c>
      <c r="N22" s="60">
        <f t="shared" si="8"/>
        <v>3.3222500297938264</v>
      </c>
      <c r="O22" s="61">
        <f t="shared" si="9"/>
        <v>5.3601875024828187</v>
      </c>
      <c r="S22" s="62"/>
      <c r="T22" s="65"/>
      <c r="U22" s="65"/>
      <c r="V22" s="63"/>
      <c r="W22" s="63"/>
      <c r="AC22" s="62"/>
      <c r="AD22" s="62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4.4">
      <c r="A23" s="1"/>
      <c r="B23" s="53" t="s">
        <v>76</v>
      </c>
      <c r="C23" s="54">
        <v>64960</v>
      </c>
      <c r="D23" s="54">
        <v>4694</v>
      </c>
      <c r="E23" s="56">
        <v>72.92</v>
      </c>
      <c r="F23" s="57">
        <f t="shared" ref="F23:F37" si="10">D23/C23</f>
        <v>7.2259852216748771E-2</v>
      </c>
      <c r="G23" s="58">
        <v>123</v>
      </c>
      <c r="H23" s="58">
        <v>29387</v>
      </c>
      <c r="I23" s="54">
        <v>971</v>
      </c>
      <c r="J23" s="54">
        <v>1998.1</v>
      </c>
      <c r="K23" s="54">
        <f t="shared" si="5"/>
        <v>13.315962698848052</v>
      </c>
      <c r="L23" s="54">
        <f t="shared" si="6"/>
        <v>27.401261656609982</v>
      </c>
      <c r="M23" s="59">
        <f t="shared" si="7"/>
        <v>479.83739837398372</v>
      </c>
      <c r="N23" s="60">
        <f t="shared" si="8"/>
        <v>2.0236021687563537</v>
      </c>
      <c r="O23" s="61">
        <f t="shared" si="9"/>
        <v>4.1641189427312773</v>
      </c>
      <c r="U23" s="62"/>
      <c r="V23" s="62"/>
      <c r="W23" s="62"/>
      <c r="AC23" s="63"/>
      <c r="AD23" s="63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4.4">
      <c r="A24" s="1"/>
      <c r="B24" s="53" t="s">
        <v>77</v>
      </c>
      <c r="C24" s="54">
        <v>75195</v>
      </c>
      <c r="D24" s="54">
        <v>5206</v>
      </c>
      <c r="E24" s="56">
        <v>79.989999999999995</v>
      </c>
      <c r="F24" s="57">
        <f t="shared" si="10"/>
        <v>6.9233326683955057E-2</v>
      </c>
      <c r="G24" s="58">
        <v>123</v>
      </c>
      <c r="H24" s="58">
        <v>33860</v>
      </c>
      <c r="I24" s="54">
        <v>991</v>
      </c>
      <c r="J24" s="54">
        <v>1719.5</v>
      </c>
      <c r="K24" s="54">
        <f t="shared" si="5"/>
        <v>12.389048631078886</v>
      </c>
      <c r="L24" s="54">
        <f t="shared" si="6"/>
        <v>21.49643705463183</v>
      </c>
      <c r="M24" s="59">
        <f t="shared" si="7"/>
        <v>552.56910569105696</v>
      </c>
      <c r="N24" s="60">
        <f t="shared" si="8"/>
        <v>1.7934408380660918</v>
      </c>
      <c r="O24" s="61">
        <f t="shared" si="9"/>
        <v>3.1118279728099343</v>
      </c>
      <c r="S24" s="62"/>
      <c r="T24" s="62"/>
      <c r="U24" s="62"/>
      <c r="V24" s="63"/>
      <c r="W24" s="63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4.4">
      <c r="A25" s="1" t="s">
        <v>78</v>
      </c>
      <c r="B25" s="53" t="s">
        <v>79</v>
      </c>
      <c r="C25" s="66">
        <v>85889</v>
      </c>
      <c r="D25" s="54">
        <v>4902</v>
      </c>
      <c r="E25" s="56">
        <v>59.36</v>
      </c>
      <c r="F25" s="57">
        <f t="shared" si="10"/>
        <v>5.7073664846487911E-2</v>
      </c>
      <c r="G25" s="67">
        <v>185</v>
      </c>
      <c r="H25" s="58">
        <v>37712</v>
      </c>
      <c r="I25" s="54">
        <v>678.1</v>
      </c>
      <c r="J25" s="54">
        <v>1661</v>
      </c>
      <c r="K25" s="54">
        <f t="shared" si="5"/>
        <v>11.423517520215634</v>
      </c>
      <c r="L25" s="54">
        <f t="shared" si="6"/>
        <v>27.981805929919137</v>
      </c>
      <c r="M25" s="59">
        <f t="shared" si="7"/>
        <v>409.69729729729733</v>
      </c>
      <c r="N25" s="60">
        <f t="shared" si="8"/>
        <v>1.6551244161807002</v>
      </c>
      <c r="O25" s="61">
        <f t="shared" si="9"/>
        <v>4.0542127345172441</v>
      </c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4.4">
      <c r="A26" s="1"/>
      <c r="B26" s="53" t="s">
        <v>80</v>
      </c>
      <c r="C26" s="54">
        <v>92762</v>
      </c>
      <c r="D26" s="66">
        <v>4765</v>
      </c>
      <c r="E26" s="56">
        <v>54.46</v>
      </c>
      <c r="F26" s="57">
        <f t="shared" si="10"/>
        <v>5.1368017075957825E-2</v>
      </c>
      <c r="G26" s="58">
        <v>186</v>
      </c>
      <c r="H26" s="58">
        <v>40909</v>
      </c>
      <c r="I26" s="54">
        <v>951.6</v>
      </c>
      <c r="J26" s="54">
        <v>1774.7</v>
      </c>
      <c r="K26" s="54">
        <f t="shared" si="5"/>
        <v>17.473374954094748</v>
      </c>
      <c r="L26" s="54">
        <f t="shared" si="6"/>
        <v>32.587219977965482</v>
      </c>
      <c r="M26" s="59">
        <f t="shared" si="7"/>
        <v>441.88172043010752</v>
      </c>
      <c r="N26" s="60">
        <f t="shared" si="8"/>
        <v>2.1535174595449571</v>
      </c>
      <c r="O26" s="61">
        <f t="shared" si="9"/>
        <v>4.0162331183842319</v>
      </c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4.4">
      <c r="A27" s="1"/>
      <c r="B27" s="53" t="s">
        <v>81</v>
      </c>
      <c r="C27" s="54">
        <v>101975</v>
      </c>
      <c r="D27" s="54">
        <v>4233</v>
      </c>
      <c r="E27" s="56">
        <v>54.69</v>
      </c>
      <c r="F27" s="57">
        <f t="shared" si="10"/>
        <v>4.1510174062270165E-2</v>
      </c>
      <c r="G27" s="58">
        <v>186</v>
      </c>
      <c r="H27" s="58">
        <v>44180</v>
      </c>
      <c r="I27" s="54">
        <v>1265.5</v>
      </c>
      <c r="J27" s="54">
        <v>1892.95</v>
      </c>
      <c r="K27" s="54">
        <f t="shared" si="5"/>
        <v>23.139513622234414</v>
      </c>
      <c r="L27" s="54">
        <f t="shared" si="6"/>
        <v>34.612360577802157</v>
      </c>
      <c r="M27" s="59">
        <f t="shared" si="7"/>
        <v>477.05376344086022</v>
      </c>
      <c r="N27" s="60">
        <f t="shared" si="8"/>
        <v>2.6527408375783259</v>
      </c>
      <c r="O27" s="61">
        <f t="shared" si="9"/>
        <v>3.9680013974665282</v>
      </c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4.4">
      <c r="B28" s="53" t="s">
        <v>82</v>
      </c>
      <c r="C28" s="54">
        <v>110011</v>
      </c>
      <c r="D28" s="54">
        <v>6041</v>
      </c>
      <c r="E28" s="56">
        <v>64.8</v>
      </c>
      <c r="F28" s="57">
        <f t="shared" si="10"/>
        <v>5.4912690549126904E-2</v>
      </c>
      <c r="G28" s="67">
        <v>186</v>
      </c>
      <c r="H28" s="58">
        <v>50217</v>
      </c>
      <c r="I28" s="54">
        <v>1016.6</v>
      </c>
      <c r="J28" s="54">
        <v>1615</v>
      </c>
      <c r="K28" s="54">
        <f t="shared" si="5"/>
        <v>15.688271604938272</v>
      </c>
      <c r="L28" s="54">
        <f t="shared" si="6"/>
        <v>24.922839506172842</v>
      </c>
      <c r="M28" s="59">
        <f t="shared" si="7"/>
        <v>541.9677419354839</v>
      </c>
      <c r="N28" s="60">
        <f t="shared" si="8"/>
        <v>1.8757573953931312</v>
      </c>
      <c r="O28" s="61">
        <f t="shared" si="9"/>
        <v>2.9798821498720311</v>
      </c>
      <c r="AE28" s="1"/>
      <c r="AF28" s="68" t="s">
        <v>83</v>
      </c>
      <c r="AG28" s="68" t="s">
        <v>84</v>
      </c>
      <c r="AH28" s="68" t="s">
        <v>85</v>
      </c>
      <c r="AI28" s="68" t="s">
        <v>86</v>
      </c>
      <c r="AJ28" s="69" t="s">
        <v>87</v>
      </c>
      <c r="AK28" s="70"/>
      <c r="AL28" s="70"/>
      <c r="AM28" s="70"/>
      <c r="AN28" s="70"/>
    </row>
    <row r="29" spans="1:40" ht="14.4">
      <c r="A29" s="1" t="s">
        <v>78</v>
      </c>
      <c r="B29" s="53" t="s">
        <v>88</v>
      </c>
      <c r="C29" s="54">
        <v>119862</v>
      </c>
      <c r="D29" s="54">
        <v>7370</v>
      </c>
      <c r="E29" s="56">
        <v>52.62</v>
      </c>
      <c r="F29" s="57">
        <f t="shared" si="10"/>
        <v>6.1487377150389613E-2</v>
      </c>
      <c r="G29" s="58">
        <v>279</v>
      </c>
      <c r="H29" s="58">
        <v>54904</v>
      </c>
      <c r="I29" s="54">
        <v>1114.55</v>
      </c>
      <c r="J29" s="54">
        <v>1834</v>
      </c>
      <c r="K29" s="54">
        <f t="shared" si="5"/>
        <v>21.181109844165718</v>
      </c>
      <c r="L29" s="54">
        <f t="shared" si="6"/>
        <v>34.853667806917521</v>
      </c>
      <c r="M29" s="59">
        <f t="shared" si="7"/>
        <v>395.57706093189967</v>
      </c>
      <c r="N29" s="60">
        <f t="shared" si="8"/>
        <v>2.8175294021709583</v>
      </c>
      <c r="O29" s="61">
        <f t="shared" si="9"/>
        <v>4.6362647916930939</v>
      </c>
      <c r="AE29" s="1"/>
      <c r="AF29" s="22" t="s">
        <v>89</v>
      </c>
      <c r="AG29" s="71">
        <v>138646</v>
      </c>
      <c r="AH29" s="71">
        <v>111249</v>
      </c>
      <c r="AI29" s="72">
        <f t="shared" ref="AI29:AI35" si="11">AG29/$X$59</f>
        <v>1.4678834976125692</v>
      </c>
      <c r="AJ29" s="72">
        <f t="shared" ref="AJ29:AJ35" si="12">(AG29/AH29)^(1/1)-1</f>
        <v>0.24626738217871624</v>
      </c>
      <c r="AK29" s="73"/>
      <c r="AL29" s="73"/>
      <c r="AM29" s="73"/>
      <c r="AN29" s="73"/>
    </row>
    <row r="30" spans="1:40" ht="15.75" customHeight="1">
      <c r="A30" s="1"/>
      <c r="B30" s="53" t="s">
        <v>90</v>
      </c>
      <c r="C30" s="74">
        <v>135220</v>
      </c>
      <c r="D30" s="74">
        <v>8905</v>
      </c>
      <c r="E30" s="75">
        <v>63.51</v>
      </c>
      <c r="F30" s="57">
        <f t="shared" si="10"/>
        <v>6.5855642656411778E-2</v>
      </c>
      <c r="G30" s="58">
        <v>279</v>
      </c>
      <c r="H30" s="58">
        <v>62375</v>
      </c>
      <c r="I30" s="54">
        <v>1243.1500000000001</v>
      </c>
      <c r="J30" s="54">
        <v>1469.6</v>
      </c>
      <c r="K30" s="54">
        <f t="shared" si="5"/>
        <v>19.5740828216029</v>
      </c>
      <c r="L30" s="54">
        <f t="shared" si="6"/>
        <v>23.139663045189732</v>
      </c>
      <c r="M30" s="59">
        <f t="shared" si="7"/>
        <v>449.13261648745521</v>
      </c>
      <c r="N30" s="60">
        <f t="shared" si="8"/>
        <v>2.7678907172726404</v>
      </c>
      <c r="O30" s="61">
        <f t="shared" si="9"/>
        <v>3.2720847830944551</v>
      </c>
      <c r="AE30" s="1"/>
      <c r="AF30" s="22" t="s">
        <v>91</v>
      </c>
      <c r="AG30" s="71">
        <v>35364</v>
      </c>
      <c r="AH30" s="71">
        <v>33229</v>
      </c>
      <c r="AI30" s="72">
        <f t="shared" si="11"/>
        <v>0.37440843594168527</v>
      </c>
      <c r="AJ30" s="72">
        <f t="shared" si="12"/>
        <v>6.4251105961659949E-2</v>
      </c>
      <c r="AK30" s="73"/>
      <c r="AL30" s="73"/>
      <c r="AM30" s="73"/>
      <c r="AN30" s="73"/>
    </row>
    <row r="31" spans="1:40" ht="15.75" customHeight="1">
      <c r="A31" s="1"/>
      <c r="B31" s="53" t="s">
        <v>92</v>
      </c>
      <c r="C31" s="58">
        <v>145452</v>
      </c>
      <c r="D31" s="58">
        <v>9549</v>
      </c>
      <c r="E31" s="76">
        <v>68.040000000000006</v>
      </c>
      <c r="F31" s="57">
        <f t="shared" si="10"/>
        <v>6.5650523884167977E-2</v>
      </c>
      <c r="G31" s="58">
        <v>281</v>
      </c>
      <c r="H31" s="58">
        <v>66723</v>
      </c>
      <c r="I31" s="77">
        <v>662</v>
      </c>
      <c r="J31" s="77">
        <v>1577</v>
      </c>
      <c r="K31" s="54">
        <f t="shared" si="5"/>
        <v>9.7295708406819514</v>
      </c>
      <c r="L31" s="54">
        <f t="shared" si="6"/>
        <v>23.177542621987065</v>
      </c>
      <c r="M31" s="59">
        <f t="shared" si="7"/>
        <v>476.89679715302492</v>
      </c>
      <c r="N31" s="60">
        <f t="shared" si="8"/>
        <v>1.3881410065070743</v>
      </c>
      <c r="O31" s="61">
        <f t="shared" si="9"/>
        <v>3.3067951167094503</v>
      </c>
      <c r="AE31" s="1"/>
      <c r="AF31" s="9" t="s">
        <v>93</v>
      </c>
      <c r="AG31" s="78">
        <v>55369</v>
      </c>
      <c r="AH31" s="78">
        <v>60668</v>
      </c>
      <c r="AI31" s="72">
        <f t="shared" si="11"/>
        <v>0.58620689655172409</v>
      </c>
      <c r="AJ31" s="72">
        <f t="shared" si="12"/>
        <v>-8.7344234192655135E-2</v>
      </c>
      <c r="AK31" s="73"/>
      <c r="AL31" s="73"/>
      <c r="AM31" s="73"/>
      <c r="AN31" s="73"/>
    </row>
    <row r="32" spans="1:40" ht="15.75" customHeight="1">
      <c r="A32" s="1"/>
      <c r="B32" s="53" t="s">
        <v>94</v>
      </c>
      <c r="C32" s="58">
        <v>135979</v>
      </c>
      <c r="D32" s="58">
        <v>12921</v>
      </c>
      <c r="E32" s="75">
        <v>82.49</v>
      </c>
      <c r="F32" s="57">
        <f t="shared" si="10"/>
        <v>9.5022025459813642E-2</v>
      </c>
      <c r="G32" s="58">
        <v>281</v>
      </c>
      <c r="H32" s="58">
        <v>75869</v>
      </c>
      <c r="I32" s="58">
        <v>793</v>
      </c>
      <c r="J32" s="58">
        <v>1593</v>
      </c>
      <c r="K32" s="54">
        <f t="shared" si="5"/>
        <v>9.6132864589647244</v>
      </c>
      <c r="L32" s="54">
        <f t="shared" si="6"/>
        <v>19.311431688689538</v>
      </c>
      <c r="M32" s="59">
        <f t="shared" si="7"/>
        <v>541.9928825622776</v>
      </c>
      <c r="N32" s="60">
        <f t="shared" si="8"/>
        <v>1.4631188443860801</v>
      </c>
      <c r="O32" s="61">
        <f t="shared" si="9"/>
        <v>2.9391529875246225</v>
      </c>
      <c r="AE32" s="1"/>
      <c r="AF32" s="22" t="s">
        <v>95</v>
      </c>
      <c r="AG32" s="71">
        <v>11382</v>
      </c>
      <c r="AH32" s="71">
        <v>9510</v>
      </c>
      <c r="AI32" s="72">
        <f t="shared" si="11"/>
        <v>0.12050437783871343</v>
      </c>
      <c r="AJ32" s="72">
        <f t="shared" si="12"/>
        <v>0.19684542586750786</v>
      </c>
      <c r="AK32" s="73"/>
      <c r="AL32" s="73"/>
      <c r="AM32" s="73"/>
      <c r="AN32" s="73"/>
    </row>
    <row r="33" spans="1:40" ht="15.75" customHeight="1">
      <c r="A33" s="62"/>
      <c r="B33" s="53" t="s">
        <v>96</v>
      </c>
      <c r="C33" s="58">
        <v>156521</v>
      </c>
      <c r="D33" s="58">
        <v>10291</v>
      </c>
      <c r="E33" s="75">
        <v>61.71</v>
      </c>
      <c r="F33" s="57">
        <f t="shared" si="10"/>
        <v>6.574836603395072E-2</v>
      </c>
      <c r="G33" s="58">
        <v>281</v>
      </c>
      <c r="H33" s="58">
        <v>82127</v>
      </c>
      <c r="I33" s="58">
        <v>1311</v>
      </c>
      <c r="J33" s="58">
        <v>1954</v>
      </c>
      <c r="K33" s="54">
        <f t="shared" si="5"/>
        <v>21.24453087019932</v>
      </c>
      <c r="L33" s="54">
        <f t="shared" si="6"/>
        <v>31.664235942310807</v>
      </c>
      <c r="M33" s="59">
        <f t="shared" si="7"/>
        <v>586.53380782918146</v>
      </c>
      <c r="N33" s="60">
        <f t="shared" si="8"/>
        <v>2.2351652752159987</v>
      </c>
      <c r="O33" s="61">
        <f t="shared" si="9"/>
        <v>3.331436268323464</v>
      </c>
      <c r="AE33" s="1"/>
      <c r="AF33" s="22" t="s">
        <v>97</v>
      </c>
      <c r="AG33" s="71">
        <v>6095</v>
      </c>
      <c r="AH33" s="71">
        <v>6156</v>
      </c>
      <c r="AI33" s="72">
        <f t="shared" si="11"/>
        <v>6.4529448508782145E-2</v>
      </c>
      <c r="AJ33" s="72">
        <f t="shared" si="12"/>
        <v>-9.9090318388563858E-3</v>
      </c>
      <c r="AK33" s="73"/>
      <c r="AL33" s="73"/>
      <c r="AM33" s="73"/>
      <c r="AN33" s="73"/>
    </row>
    <row r="34" spans="1:40" ht="15.75" customHeight="1">
      <c r="B34" s="53" t="s">
        <v>98</v>
      </c>
      <c r="C34" s="9">
        <v>183340</v>
      </c>
      <c r="D34" s="9">
        <v>12624</v>
      </c>
      <c r="E34" s="60">
        <v>74.510000000000005</v>
      </c>
      <c r="F34" s="57">
        <f t="shared" si="10"/>
        <v>6.8855677975346349E-2</v>
      </c>
      <c r="G34" s="9">
        <v>281</v>
      </c>
      <c r="H34" s="9">
        <v>89044</v>
      </c>
      <c r="I34" s="9">
        <v>1456</v>
      </c>
      <c r="J34" s="9">
        <v>2246</v>
      </c>
      <c r="K34" s="54">
        <f t="shared" si="5"/>
        <v>19.541001207891558</v>
      </c>
      <c r="L34" s="54">
        <f t="shared" si="6"/>
        <v>30.143604885250301</v>
      </c>
      <c r="M34" s="59">
        <f t="shared" si="7"/>
        <v>635.76512455516013</v>
      </c>
      <c r="N34" s="60">
        <f t="shared" si="8"/>
        <v>2.2901539322698015</v>
      </c>
      <c r="O34" s="61">
        <f t="shared" si="9"/>
        <v>3.5327511894766306</v>
      </c>
      <c r="AE34" s="1"/>
      <c r="AF34" s="22" t="s">
        <v>99</v>
      </c>
      <c r="AG34" s="71">
        <v>16019</v>
      </c>
      <c r="AH34" s="71">
        <v>5488</v>
      </c>
      <c r="AI34" s="72">
        <f t="shared" si="11"/>
        <v>0.16959757763120281</v>
      </c>
      <c r="AJ34" s="72">
        <f t="shared" si="12"/>
        <v>1.9189139941690962</v>
      </c>
      <c r="AK34" s="73"/>
      <c r="AL34" s="73"/>
      <c r="AM34" s="73"/>
      <c r="AN34" s="73"/>
    </row>
    <row r="35" spans="1:40" ht="15.75" customHeight="1">
      <c r="B35" s="53" t="s">
        <v>100</v>
      </c>
      <c r="C35" s="9">
        <v>221112</v>
      </c>
      <c r="D35" s="9">
        <v>15569</v>
      </c>
      <c r="E35" s="60">
        <v>93.96</v>
      </c>
      <c r="F35" s="57">
        <f t="shared" si="10"/>
        <v>7.0412279749629145E-2</v>
      </c>
      <c r="G35" s="9">
        <v>275</v>
      </c>
      <c r="H35" s="9">
        <v>86084</v>
      </c>
      <c r="I35" s="9">
        <v>2168</v>
      </c>
      <c r="J35" s="9">
        <v>3860</v>
      </c>
      <c r="K35" s="54">
        <f t="shared" si="5"/>
        <v>23.073648361004686</v>
      </c>
      <c r="L35" s="54">
        <f t="shared" si="6"/>
        <v>41.081311196253729</v>
      </c>
      <c r="M35" s="59">
        <f t="shared" si="7"/>
        <v>628.0654545454546</v>
      </c>
      <c r="N35" s="60">
        <f t="shared" si="8"/>
        <v>3.4518695214164126</v>
      </c>
      <c r="O35" s="61">
        <f t="shared" si="9"/>
        <v>6.1458562512303283</v>
      </c>
      <c r="AE35" s="1"/>
      <c r="AF35" s="22" t="s">
        <v>101</v>
      </c>
      <c r="AG35" s="71">
        <v>4144</v>
      </c>
      <c r="AH35" s="71">
        <v>4362</v>
      </c>
      <c r="AI35" s="72">
        <f t="shared" si="11"/>
        <v>4.387367262024499E-2</v>
      </c>
      <c r="AJ35" s="72">
        <f t="shared" si="12"/>
        <v>-4.9977074736359484E-2</v>
      </c>
      <c r="AK35" s="73"/>
      <c r="AL35" s="73"/>
      <c r="AM35" s="73"/>
      <c r="AN35" s="73"/>
    </row>
    <row r="36" spans="1:40" ht="15.75" customHeight="1">
      <c r="B36" s="53" t="s">
        <v>102</v>
      </c>
      <c r="C36" s="9">
        <v>255734</v>
      </c>
      <c r="D36" s="9">
        <v>17687</v>
      </c>
      <c r="E36" s="60">
        <v>109.36</v>
      </c>
      <c r="F36" s="57">
        <f t="shared" si="10"/>
        <v>6.9161707086269328E-2</v>
      </c>
      <c r="G36" s="9">
        <v>275</v>
      </c>
      <c r="H36" s="9">
        <v>97380</v>
      </c>
      <c r="I36" s="9">
        <v>3141</v>
      </c>
      <c r="J36" s="9">
        <v>3963</v>
      </c>
      <c r="K36" s="54">
        <f t="shared" si="5"/>
        <v>28.721653255303586</v>
      </c>
      <c r="L36" s="54">
        <f t="shared" si="6"/>
        <v>36.238112655449889</v>
      </c>
      <c r="M36" s="59">
        <f t="shared" si="7"/>
        <v>710.21818181818185</v>
      </c>
      <c r="N36" s="60">
        <f t="shared" si="8"/>
        <v>4.4225846090829961</v>
      </c>
      <c r="O36" s="61">
        <f t="shared" si="9"/>
        <v>5.5799754236854229</v>
      </c>
      <c r="AE36" s="1"/>
      <c r="AH36" s="1"/>
      <c r="AI36" s="1"/>
      <c r="AJ36" s="1"/>
      <c r="AK36" s="1"/>
      <c r="AL36" s="1"/>
      <c r="AM36" s="1"/>
      <c r="AN36" s="1"/>
    </row>
    <row r="37" spans="1:40" ht="15.75" customHeight="1">
      <c r="B37" s="53" t="s">
        <v>103</v>
      </c>
      <c r="C37" s="79">
        <f>C36+C51-D51</f>
        <v>264292</v>
      </c>
      <c r="D37" s="79">
        <f>D36+C55-D55</f>
        <v>18572</v>
      </c>
      <c r="E37" s="60">
        <f>M46</f>
        <v>115.39999999999999</v>
      </c>
      <c r="F37" s="57">
        <f t="shared" si="10"/>
        <v>7.0270761127843445E-2</v>
      </c>
      <c r="G37" s="9">
        <v>275</v>
      </c>
      <c r="H37" s="9">
        <v>97380</v>
      </c>
      <c r="I37" s="9">
        <v>2965</v>
      </c>
      <c r="J37" s="9">
        <v>3731</v>
      </c>
      <c r="K37" s="54">
        <f t="shared" si="5"/>
        <v>25.693240901213173</v>
      </c>
      <c r="L37" s="54">
        <f t="shared" si="6"/>
        <v>32.331022530329292</v>
      </c>
      <c r="M37" s="59">
        <f>M36+C56</f>
        <v>736.5181818181818</v>
      </c>
      <c r="N37" s="60">
        <f t="shared" si="8"/>
        <v>4.0256983102311859</v>
      </c>
      <c r="O37" s="61">
        <f t="shared" si="9"/>
        <v>5.0657269461964773</v>
      </c>
      <c r="AE37" s="1"/>
      <c r="AF37" s="80" t="s">
        <v>25</v>
      </c>
      <c r="AG37" s="81">
        <f t="shared" ref="AG37:AH37" si="13">SUM(AG29:AG35)</f>
        <v>267019</v>
      </c>
      <c r="AH37" s="81">
        <f t="shared" si="13"/>
        <v>230662</v>
      </c>
      <c r="AI37" s="72">
        <f>AG37/$X$59</f>
        <v>2.8270039067049222</v>
      </c>
      <c r="AJ37" s="72">
        <f>(AG37/AH37)^(1/1)-1</f>
        <v>0.15762024087192517</v>
      </c>
      <c r="AK37" s="73"/>
      <c r="AL37" s="73"/>
      <c r="AM37" s="73"/>
      <c r="AN37" s="73"/>
    </row>
    <row r="38" spans="1:40" ht="15.75" customHeight="1"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customHeight="1">
      <c r="A39" s="31" t="s">
        <v>29</v>
      </c>
      <c r="B39" s="31" t="s">
        <v>54</v>
      </c>
      <c r="C39" s="31" t="s">
        <v>9</v>
      </c>
      <c r="D39" s="31" t="s">
        <v>10</v>
      </c>
      <c r="E39" s="31" t="s">
        <v>11</v>
      </c>
      <c r="F39" s="31" t="s">
        <v>55</v>
      </c>
      <c r="G39" s="31" t="s">
        <v>13</v>
      </c>
      <c r="H39" s="31" t="s">
        <v>56</v>
      </c>
      <c r="I39" s="31" t="s">
        <v>57</v>
      </c>
      <c r="J39" s="31" t="s">
        <v>58</v>
      </c>
      <c r="K39" s="31" t="s">
        <v>59</v>
      </c>
      <c r="L39" s="31" t="s">
        <v>60</v>
      </c>
      <c r="M39" s="31" t="s">
        <v>61</v>
      </c>
      <c r="N39" s="31" t="s">
        <v>62</v>
      </c>
      <c r="O39" s="31" t="s">
        <v>63</v>
      </c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customHeight="1">
      <c r="B40" s="9" t="s">
        <v>104</v>
      </c>
      <c r="C40" s="82">
        <f t="shared" ref="C40:D40" si="14">(C36/C16)^(1/20)-1</f>
        <v>0.15391353672217845</v>
      </c>
      <c r="D40" s="82">
        <f t="shared" si="14"/>
        <v>0.15165724441651496</v>
      </c>
      <c r="E40" s="82">
        <f>((4*E36)/E16)^(1/20)-1</f>
        <v>9.0303089532473235E-2</v>
      </c>
      <c r="F40" s="83">
        <f>MEDIAN(F16:F36)</f>
        <v>6.9233326683955057E-2</v>
      </c>
      <c r="G40" s="82">
        <f t="shared" ref="G40:H40" si="15">(G36/G16)^(1/20)-1</f>
        <v>0.1230483302734624</v>
      </c>
      <c r="H40" s="82">
        <f t="shared" si="15"/>
        <v>0.18411194563914024</v>
      </c>
      <c r="I40" s="82">
        <f t="shared" ref="I40:J40" si="16">((4*I36)/I16)^(1/20)-1</f>
        <v>0.19115208852816434</v>
      </c>
      <c r="J40" s="82">
        <f t="shared" si="16"/>
        <v>0.14697226433842081</v>
      </c>
      <c r="K40" s="79">
        <f t="shared" ref="K40:L40" si="17">MEDIAN(K16:K36)</f>
        <v>15.688271604938272</v>
      </c>
      <c r="L40" s="79">
        <f t="shared" si="17"/>
        <v>29.022301871764238</v>
      </c>
      <c r="M40" s="82">
        <f>((4*M36)/M16)^(1/20)-1</f>
        <v>0.12975028216207396</v>
      </c>
      <c r="N40" s="60">
        <f t="shared" ref="N40:O40" si="18">MEDIAN(N16:N36)</f>
        <v>2.1535174595449571</v>
      </c>
      <c r="O40" s="60">
        <f t="shared" si="18"/>
        <v>4.0542127345172441</v>
      </c>
      <c r="AI40" s="84"/>
      <c r="AJ40" s="84"/>
      <c r="AK40" s="84"/>
      <c r="AL40" s="84"/>
      <c r="AM40" s="84"/>
      <c r="AN40" s="84"/>
    </row>
    <row r="41" spans="1:40" ht="15.75" customHeight="1">
      <c r="B41" s="9" t="s">
        <v>105</v>
      </c>
      <c r="C41" s="82">
        <f t="shared" ref="C41:D41" si="19">(C36/C26)^(1/10)-1</f>
        <v>0.10673039324591138</v>
      </c>
      <c r="D41" s="82">
        <f t="shared" si="19"/>
        <v>0.14014247986519091</v>
      </c>
      <c r="E41" s="82">
        <f>((2*E36)/E26)^(1/10)-1</f>
        <v>0.14916154892842726</v>
      </c>
      <c r="F41" s="83">
        <f>MEDIAN(F26:F36)</f>
        <v>6.574836603395072E-2</v>
      </c>
      <c r="G41" s="82">
        <f t="shared" ref="G41:H41" si="20">(G36/G26)^(1/10)-1</f>
        <v>3.9877005685196698E-2</v>
      </c>
      <c r="H41" s="82">
        <f t="shared" si="20"/>
        <v>9.0598988786879886E-2</v>
      </c>
      <c r="I41" s="82">
        <f t="shared" ref="I41:J41" si="21">((2*I36)/I26)^(1/10)-1</f>
        <v>0.20771469280790078</v>
      </c>
      <c r="J41" s="82">
        <f t="shared" si="21"/>
        <v>0.16142965796476494</v>
      </c>
      <c r="K41" s="79">
        <f t="shared" ref="K41:L41" si="22">MEDIAN(K26:K36)</f>
        <v>19.5740828216029</v>
      </c>
      <c r="L41" s="79">
        <f t="shared" si="22"/>
        <v>31.664235942310807</v>
      </c>
      <c r="M41" s="82">
        <f>((2*M36)/M26)^(1/10)-1</f>
        <v>0.12385834464060275</v>
      </c>
      <c r="N41" s="60">
        <f t="shared" ref="N41:O41" si="23">MEDIAN(N26:N36)</f>
        <v>2.2901539322698015</v>
      </c>
      <c r="O41" s="60">
        <f t="shared" si="23"/>
        <v>3.5327511894766306</v>
      </c>
      <c r="AI41" s="73"/>
      <c r="AJ41" s="73"/>
      <c r="AK41" s="73"/>
      <c r="AL41" s="73"/>
      <c r="AM41" s="73"/>
      <c r="AN41" s="73"/>
    </row>
    <row r="42" spans="1:40" ht="15.75" customHeight="1">
      <c r="B42" s="9" t="s">
        <v>106</v>
      </c>
      <c r="C42" s="82">
        <f t="shared" ref="C42:D42" si="24">(C36/C31)^(1/5)-1</f>
        <v>0.11947333857867437</v>
      </c>
      <c r="D42" s="82">
        <f t="shared" si="24"/>
        <v>0.13119963545586688</v>
      </c>
      <c r="E42" s="82">
        <f>((1.25*E36)/E31)^(1/5)-1</f>
        <v>0.14974317947621496</v>
      </c>
      <c r="F42" s="83">
        <f>MEDIAN(F31:F36)</f>
        <v>6.9008692530807839E-2</v>
      </c>
      <c r="G42" s="82">
        <f t="shared" ref="G42:J42" si="25">(G36/G31)^(1/5)-1</f>
        <v>-4.3074107139534634E-3</v>
      </c>
      <c r="H42" s="82">
        <f t="shared" si="25"/>
        <v>7.85464186576319E-2</v>
      </c>
      <c r="I42" s="82">
        <f t="shared" si="25"/>
        <v>0.36534369577647063</v>
      </c>
      <c r="J42" s="82">
        <f t="shared" si="25"/>
        <v>0.20237095251778414</v>
      </c>
      <c r="K42" s="79">
        <f t="shared" ref="K42:L42" si="26">MEDIAN(K31:K36)</f>
        <v>20.392766039045441</v>
      </c>
      <c r="L42" s="79">
        <f t="shared" si="26"/>
        <v>30.903920413780554</v>
      </c>
      <c r="M42" s="82">
        <f>((1.25*M36)/M31)^(1/5)-1</f>
        <v>0.13233642701198156</v>
      </c>
      <c r="N42" s="60">
        <f t="shared" ref="N42:O42" si="27">MEDIAN(N31:N36)</f>
        <v>2.2626596037429003</v>
      </c>
      <c r="O42" s="60">
        <f t="shared" si="27"/>
        <v>3.432093728900047</v>
      </c>
      <c r="AI42" s="73"/>
      <c r="AJ42" s="73"/>
      <c r="AK42" s="73"/>
      <c r="AL42" s="73"/>
      <c r="AM42" s="73"/>
      <c r="AN42" s="73"/>
    </row>
    <row r="43" spans="1:40" ht="15.75" customHeight="1">
      <c r="B43" s="9" t="s">
        <v>107</v>
      </c>
      <c r="C43" s="82">
        <f t="shared" ref="C43:E43" si="28">(C36/C35)-1</f>
        <v>0.15658128007525596</v>
      </c>
      <c r="D43" s="82">
        <f t="shared" si="28"/>
        <v>0.13603956580384091</v>
      </c>
      <c r="E43" s="82">
        <f t="shared" si="28"/>
        <v>0.16389953171562377</v>
      </c>
      <c r="F43" s="83">
        <f>F36</f>
        <v>6.9161707086269328E-2</v>
      </c>
      <c r="G43" s="82">
        <f t="shared" ref="G43:J43" si="29">(H36/H35)-1</f>
        <v>0.13122066818456402</v>
      </c>
      <c r="H43" s="82">
        <f t="shared" si="29"/>
        <v>0.44880073800738018</v>
      </c>
      <c r="I43" s="82">
        <f t="shared" si="29"/>
        <v>2.6683937823834158E-2</v>
      </c>
      <c r="J43" s="82">
        <f t="shared" si="29"/>
        <v>0.24478161433040801</v>
      </c>
      <c r="K43" s="79">
        <f t="shared" ref="K43:L43" si="30">K36</f>
        <v>28.721653255303586</v>
      </c>
      <c r="L43" s="79">
        <f t="shared" si="30"/>
        <v>36.238112655449889</v>
      </c>
      <c r="M43" s="82">
        <f>(N36/N35)-1</f>
        <v>0.28121430478295362</v>
      </c>
      <c r="N43" s="60">
        <f t="shared" ref="N43:O43" si="31">N36</f>
        <v>4.4225846090829961</v>
      </c>
      <c r="O43" s="60">
        <f t="shared" si="31"/>
        <v>5.5799754236854229</v>
      </c>
      <c r="AI43" s="73"/>
      <c r="AJ43" s="73"/>
      <c r="AK43" s="73"/>
      <c r="AL43" s="73"/>
      <c r="AM43" s="73"/>
      <c r="AN43" s="73"/>
    </row>
    <row r="44" spans="1:40" ht="15.75" customHeight="1">
      <c r="AI44" s="73"/>
      <c r="AJ44" s="73"/>
      <c r="AK44" s="73"/>
      <c r="AL44" s="73"/>
      <c r="AM44" s="73"/>
      <c r="AN44" s="73"/>
    </row>
    <row r="45" spans="1:40" ht="15.75" customHeight="1">
      <c r="A45" s="31" t="s">
        <v>108</v>
      </c>
      <c r="B45" s="31" t="s">
        <v>108</v>
      </c>
      <c r="C45" s="31" t="s">
        <v>109</v>
      </c>
      <c r="D45" s="31" t="s">
        <v>84</v>
      </c>
      <c r="E45" s="31" t="s">
        <v>110</v>
      </c>
      <c r="F45" s="31" t="s">
        <v>111</v>
      </c>
      <c r="G45" s="31" t="s">
        <v>112</v>
      </c>
      <c r="I45" s="31" t="s">
        <v>113</v>
      </c>
      <c r="J45" s="31" t="s">
        <v>114</v>
      </c>
      <c r="K45" s="31" t="s">
        <v>115</v>
      </c>
      <c r="L45" s="31" t="s">
        <v>111</v>
      </c>
      <c r="M45" s="31" t="s">
        <v>116</v>
      </c>
      <c r="O45" s="31" t="s">
        <v>117</v>
      </c>
      <c r="P45" s="31" t="s">
        <v>118</v>
      </c>
      <c r="Q45" s="31" t="s">
        <v>119</v>
      </c>
      <c r="R45" s="31" t="s">
        <v>120</v>
      </c>
      <c r="AI45" s="73"/>
      <c r="AJ45" s="73"/>
      <c r="AK45" s="73"/>
      <c r="AL45" s="73"/>
      <c r="AM45" s="73"/>
      <c r="AN45" s="73"/>
    </row>
    <row r="46" spans="1:40" ht="15.75" customHeight="1">
      <c r="B46" s="85" t="s">
        <v>9</v>
      </c>
      <c r="C46" s="86">
        <v>0.18</v>
      </c>
      <c r="D46" s="86">
        <v>0.18</v>
      </c>
      <c r="E46" s="86">
        <v>0.16</v>
      </c>
      <c r="F46" s="86">
        <v>0.16</v>
      </c>
      <c r="G46" s="86">
        <v>0.21</v>
      </c>
      <c r="I46" s="87">
        <v>24.69</v>
      </c>
      <c r="J46" s="87">
        <v>24.43</v>
      </c>
      <c r="K46" s="87">
        <v>39.979999999999997</v>
      </c>
      <c r="L46" s="87">
        <v>26.3</v>
      </c>
      <c r="M46" s="87">
        <f>SUM(I46:L46)</f>
        <v>115.39999999999999</v>
      </c>
      <c r="N46" s="62"/>
      <c r="O46" s="88">
        <v>109.36</v>
      </c>
      <c r="P46" s="88">
        <v>115.4</v>
      </c>
      <c r="Q46" s="88">
        <f>E66</f>
        <v>130.13839999999999</v>
      </c>
      <c r="R46" s="89">
        <f ca="1">Q48/11</f>
        <v>2.5178788679799915</v>
      </c>
      <c r="AI46" s="90"/>
      <c r="AJ46" s="90"/>
      <c r="AK46" s="90"/>
      <c r="AL46" s="90"/>
      <c r="AM46" s="90"/>
      <c r="AN46" s="90"/>
    </row>
    <row r="47" spans="1:40" ht="15.75" customHeight="1">
      <c r="B47" s="91" t="s">
        <v>10</v>
      </c>
      <c r="C47" s="86">
        <v>0.09</v>
      </c>
      <c r="D47" s="86">
        <v>0.09</v>
      </c>
      <c r="E47" s="86">
        <v>0.14000000000000001</v>
      </c>
      <c r="F47" s="86">
        <v>0.26</v>
      </c>
      <c r="G47" s="86">
        <v>0.19</v>
      </c>
      <c r="N47" s="62"/>
      <c r="O47" s="31" t="s">
        <v>121</v>
      </c>
      <c r="P47" s="31" t="s">
        <v>122</v>
      </c>
      <c r="Q47" s="31" t="s">
        <v>123</v>
      </c>
      <c r="R47" s="92"/>
      <c r="AI47" s="93"/>
      <c r="AJ47" s="93"/>
      <c r="AK47" s="93"/>
      <c r="AL47" s="93"/>
      <c r="AM47" s="93"/>
      <c r="AN47" s="93"/>
    </row>
    <row r="48" spans="1:40" ht="15.75" customHeight="1">
      <c r="B48" s="85" t="s">
        <v>124</v>
      </c>
      <c r="C48" s="94">
        <v>6.5000000000000002E-2</v>
      </c>
      <c r="D48" s="94">
        <v>6.4000000000000001E-2</v>
      </c>
      <c r="E48" s="94">
        <v>6.9000000000000006E-2</v>
      </c>
      <c r="F48" s="94">
        <v>6.8000000000000005E-2</v>
      </c>
      <c r="G48" s="94">
        <v>6.8000000000000005E-2</v>
      </c>
      <c r="N48" s="64"/>
      <c r="O48" s="95">
        <f>C4/O46</f>
        <v>31.931236283833211</v>
      </c>
      <c r="P48" s="95">
        <f ca="1">C3/P46</f>
        <v>31.233968804159446</v>
      </c>
      <c r="Q48" s="95">
        <f ca="1">C3/Q46</f>
        <v>27.696667547779906</v>
      </c>
      <c r="R48" s="96"/>
      <c r="AI48" s="73"/>
      <c r="AJ48" s="73"/>
      <c r="AK48" s="73"/>
      <c r="AL48" s="73"/>
      <c r="AM48" s="73"/>
      <c r="AN48" s="73"/>
    </row>
    <row r="49" spans="1:40" ht="15.75" customHeight="1">
      <c r="N49" s="62"/>
      <c r="AI49" s="1"/>
      <c r="AJ49" s="1"/>
      <c r="AK49" s="1"/>
      <c r="AL49" s="1"/>
      <c r="AM49" s="1"/>
      <c r="AN49" s="1"/>
    </row>
    <row r="50" spans="1:40" ht="15.75" customHeight="1">
      <c r="A50" s="68" t="s">
        <v>125</v>
      </c>
      <c r="B50" s="68" t="s">
        <v>126</v>
      </c>
      <c r="C50" s="68" t="s">
        <v>126</v>
      </c>
      <c r="D50" s="68" t="s">
        <v>127</v>
      </c>
      <c r="E50" s="68" t="s">
        <v>29</v>
      </c>
      <c r="F50" s="1"/>
      <c r="G50" s="68" t="s">
        <v>128</v>
      </c>
      <c r="H50" s="68" t="s">
        <v>128</v>
      </c>
      <c r="I50" s="68" t="s">
        <v>129</v>
      </c>
      <c r="J50" s="68" t="s">
        <v>29</v>
      </c>
      <c r="L50" s="68" t="s">
        <v>130</v>
      </c>
      <c r="M50" s="68" t="s">
        <v>130</v>
      </c>
      <c r="N50" s="68" t="s">
        <v>131</v>
      </c>
      <c r="O50" s="68" t="s">
        <v>29</v>
      </c>
      <c r="Q50" s="68" t="s">
        <v>132</v>
      </c>
      <c r="R50" s="68" t="s">
        <v>126</v>
      </c>
      <c r="S50" s="68" t="s">
        <v>127</v>
      </c>
      <c r="T50" s="68" t="s">
        <v>86</v>
      </c>
      <c r="U50" s="69" t="s">
        <v>87</v>
      </c>
      <c r="W50" s="68" t="s">
        <v>83</v>
      </c>
      <c r="X50" s="68" t="s">
        <v>126</v>
      </c>
      <c r="Y50" s="68" t="s">
        <v>127</v>
      </c>
      <c r="Z50" s="68" t="s">
        <v>86</v>
      </c>
      <c r="AA50" s="69" t="s">
        <v>87</v>
      </c>
      <c r="AC50" s="68" t="s">
        <v>133</v>
      </c>
      <c r="AD50" s="68" t="s">
        <v>134</v>
      </c>
      <c r="AE50" s="68" t="s">
        <v>135</v>
      </c>
      <c r="AF50" s="68" t="s">
        <v>86</v>
      </c>
      <c r="AG50" s="69" t="s">
        <v>87</v>
      </c>
    </row>
    <row r="51" spans="1:40" ht="15.75" customHeight="1">
      <c r="B51" s="97" t="s">
        <v>9</v>
      </c>
      <c r="C51" s="59">
        <v>63678</v>
      </c>
      <c r="D51" s="22">
        <v>55120</v>
      </c>
      <c r="E51" s="72">
        <f t="shared" ref="E51:E56" si="32">C51/D51-1</f>
        <v>0.15526124818577647</v>
      </c>
      <c r="F51" s="73"/>
      <c r="G51" s="97" t="s">
        <v>9</v>
      </c>
      <c r="H51" s="59">
        <v>74392</v>
      </c>
      <c r="I51" s="22">
        <v>67078</v>
      </c>
      <c r="J51" s="72">
        <f t="shared" ref="J51:J56" si="33">H51/I51-1</f>
        <v>0.1090372402277946</v>
      </c>
      <c r="K51" s="63"/>
      <c r="L51" s="97" t="s">
        <v>9</v>
      </c>
      <c r="M51" s="59">
        <v>255734</v>
      </c>
      <c r="N51" s="22">
        <v>221112</v>
      </c>
      <c r="O51" s="72">
        <f t="shared" ref="O51:O56" si="34">M51/N51-1</f>
        <v>0.15658128007525596</v>
      </c>
      <c r="Q51" s="22" t="s">
        <v>136</v>
      </c>
      <c r="R51" s="22">
        <v>6650</v>
      </c>
      <c r="S51" s="59">
        <v>5191</v>
      </c>
      <c r="T51" s="72">
        <f t="shared" ref="T51:T62" si="35">R51/$R$64</f>
        <v>0.11237853823405154</v>
      </c>
      <c r="U51" s="72">
        <f t="shared" ref="U51:U62" si="36">(R51/S51)^(1/1)-1</f>
        <v>0.2810633789250625</v>
      </c>
      <c r="W51" s="22" t="s">
        <v>89</v>
      </c>
      <c r="X51" s="71">
        <v>41024</v>
      </c>
      <c r="Y51" s="71">
        <v>40053</v>
      </c>
      <c r="Z51" s="72">
        <f t="shared" ref="Z51:Z57" si="37">X51/$X$59</f>
        <v>0.43433241929848709</v>
      </c>
      <c r="AA51" s="72">
        <f t="shared" ref="AA51:AA57" si="38">(X51/Y51)^(1/1)-1</f>
        <v>2.4242878186403027E-2</v>
      </c>
      <c r="AC51" s="22" t="s">
        <v>137</v>
      </c>
      <c r="AD51" s="71">
        <v>34580</v>
      </c>
      <c r="AE51" s="71">
        <v>31340</v>
      </c>
      <c r="AF51" s="72">
        <f t="shared" ref="AF51:AF57" si="39">AD51/$AD$59</f>
        <v>0.38587720668645525</v>
      </c>
      <c r="AG51" s="72">
        <f t="shared" ref="AG51:AG57" si="40">(AD51/AE51)-1</f>
        <v>0.10338225909380983</v>
      </c>
    </row>
    <row r="52" spans="1:40" ht="15.75" customHeight="1">
      <c r="B52" s="98" t="s">
        <v>138</v>
      </c>
      <c r="C52" s="22">
        <v>782</v>
      </c>
      <c r="D52" s="22">
        <v>861</v>
      </c>
      <c r="E52" s="72">
        <f t="shared" si="32"/>
        <v>-9.1753774680603972E-2</v>
      </c>
      <c r="F52" s="1"/>
      <c r="G52" s="98" t="s">
        <v>138</v>
      </c>
      <c r="H52" s="22">
        <v>746</v>
      </c>
      <c r="I52" s="22">
        <v>926</v>
      </c>
      <c r="J52" s="72">
        <f t="shared" si="33"/>
        <v>-0.19438444924406051</v>
      </c>
      <c r="L52" s="98" t="s">
        <v>138</v>
      </c>
      <c r="M52" s="22">
        <v>3334</v>
      </c>
      <c r="N52" s="22">
        <v>3545</v>
      </c>
      <c r="O52" s="72">
        <f t="shared" si="34"/>
        <v>-5.9520451339915348E-2</v>
      </c>
      <c r="Q52" s="22" t="s">
        <v>139</v>
      </c>
      <c r="R52" s="22">
        <v>12638</v>
      </c>
      <c r="S52" s="59">
        <v>11043</v>
      </c>
      <c r="T52" s="72">
        <f t="shared" si="35"/>
        <v>0.21356991972961556</v>
      </c>
      <c r="U52" s="72">
        <f t="shared" si="36"/>
        <v>0.14443538893416652</v>
      </c>
      <c r="W52" s="22" t="s">
        <v>91</v>
      </c>
      <c r="X52" s="71">
        <v>12619</v>
      </c>
      <c r="Y52" s="71">
        <v>11505</v>
      </c>
      <c r="Z52" s="72">
        <f t="shared" si="37"/>
        <v>0.13360083851227594</v>
      </c>
      <c r="AA52" s="72">
        <f t="shared" si="38"/>
        <v>9.682746631899164E-2</v>
      </c>
      <c r="AC52" s="22" t="s">
        <v>91</v>
      </c>
      <c r="AD52" s="71">
        <v>12481</v>
      </c>
      <c r="AE52" s="71">
        <v>11244</v>
      </c>
      <c r="AF52" s="72">
        <f t="shared" si="39"/>
        <v>0.13927511326355257</v>
      </c>
      <c r="AG52" s="72">
        <f t="shared" si="40"/>
        <v>0.11001422981145503</v>
      </c>
    </row>
    <row r="53" spans="1:40" ht="15.75" customHeight="1">
      <c r="B53" s="98" t="s">
        <v>140</v>
      </c>
      <c r="C53" s="22">
        <v>59176</v>
      </c>
      <c r="D53" s="22">
        <v>51364</v>
      </c>
      <c r="E53" s="72">
        <f t="shared" si="32"/>
        <v>0.15209095864808031</v>
      </c>
      <c r="F53" s="1"/>
      <c r="G53" s="98" t="s">
        <v>140</v>
      </c>
      <c r="H53" s="22">
        <v>67988</v>
      </c>
      <c r="I53" s="22">
        <v>61792</v>
      </c>
      <c r="J53" s="72">
        <f t="shared" si="33"/>
        <v>0.1002718798549973</v>
      </c>
      <c r="L53" s="98" t="s">
        <v>140</v>
      </c>
      <c r="M53" s="22">
        <v>236755</v>
      </c>
      <c r="N53" s="22">
        <v>204847</v>
      </c>
      <c r="O53" s="72">
        <f t="shared" si="34"/>
        <v>0.15576503439152156</v>
      </c>
      <c r="Q53" s="22" t="s">
        <v>141</v>
      </c>
      <c r="R53" s="22">
        <v>11357</v>
      </c>
      <c r="S53" s="59">
        <v>9236</v>
      </c>
      <c r="T53" s="72">
        <f t="shared" si="35"/>
        <v>0.19192226446979299</v>
      </c>
      <c r="U53" s="72">
        <f t="shared" si="36"/>
        <v>0.22964486790818528</v>
      </c>
      <c r="W53" s="9" t="s">
        <v>93</v>
      </c>
      <c r="X53" s="78">
        <v>31420</v>
      </c>
      <c r="Y53" s="78">
        <v>8792</v>
      </c>
      <c r="Z53" s="72">
        <f t="shared" si="37"/>
        <v>0.33265221856373012</v>
      </c>
      <c r="AA53" s="72">
        <f t="shared" si="38"/>
        <v>2.5737033666969973</v>
      </c>
      <c r="AC53" s="9" t="s">
        <v>93</v>
      </c>
      <c r="AD53" s="78">
        <v>32201</v>
      </c>
      <c r="AE53" s="78">
        <v>13120</v>
      </c>
      <c r="AF53" s="72">
        <f t="shared" si="39"/>
        <v>0.35933001539937959</v>
      </c>
      <c r="AG53" s="72">
        <f t="shared" si="40"/>
        <v>1.4543445121951217</v>
      </c>
    </row>
    <row r="54" spans="1:40" ht="15.75" customHeight="1">
      <c r="A54" s="62"/>
      <c r="B54" s="98" t="s">
        <v>142</v>
      </c>
      <c r="C54" s="59">
        <f t="shared" ref="C54:D54" si="41">C51-C53+C52</f>
        <v>5284</v>
      </c>
      <c r="D54" s="22">
        <f t="shared" si="41"/>
        <v>4617</v>
      </c>
      <c r="E54" s="72">
        <f t="shared" si="32"/>
        <v>0.1444661035304311</v>
      </c>
      <c r="G54" s="98" t="s">
        <v>142</v>
      </c>
      <c r="H54" s="59">
        <f t="shared" ref="H54:I54" si="42">H51-H53+H52</f>
        <v>7150</v>
      </c>
      <c r="I54" s="22">
        <f t="shared" si="42"/>
        <v>6212</v>
      </c>
      <c r="J54" s="72">
        <f t="shared" si="33"/>
        <v>0.15099806825499029</v>
      </c>
      <c r="L54" s="99" t="s">
        <v>142</v>
      </c>
      <c r="M54" s="100">
        <f t="shared" ref="M54:N54" si="43">M51-M53+M52</f>
        <v>22313</v>
      </c>
      <c r="N54" s="101">
        <f t="shared" si="43"/>
        <v>19810</v>
      </c>
      <c r="O54" s="102">
        <f t="shared" si="34"/>
        <v>0.12635032811711255</v>
      </c>
      <c r="Q54" s="22" t="s">
        <v>143</v>
      </c>
      <c r="R54" s="22">
        <v>7544</v>
      </c>
      <c r="S54" s="59">
        <v>6147</v>
      </c>
      <c r="T54" s="72">
        <f t="shared" si="35"/>
        <v>0.12748626953950148</v>
      </c>
      <c r="U54" s="72">
        <f t="shared" si="36"/>
        <v>0.22726533268260951</v>
      </c>
      <c r="W54" s="22" t="s">
        <v>95</v>
      </c>
      <c r="X54" s="71">
        <v>3971</v>
      </c>
      <c r="Y54" s="71">
        <v>3664</v>
      </c>
      <c r="Z54" s="72">
        <f t="shared" si="37"/>
        <v>4.2042073835664301E-2</v>
      </c>
      <c r="AA54" s="72">
        <f t="shared" si="38"/>
        <v>8.3788209606986852E-2</v>
      </c>
      <c r="AC54" s="22" t="s">
        <v>95</v>
      </c>
      <c r="AD54" s="71">
        <v>3812</v>
      </c>
      <c r="AE54" s="71">
        <v>3598</v>
      </c>
      <c r="AF54" s="72">
        <f t="shared" si="39"/>
        <v>4.2537996295221731E-2</v>
      </c>
      <c r="AG54" s="72">
        <f t="shared" si="40"/>
        <v>5.9477487493051706E-2</v>
      </c>
    </row>
    <row r="55" spans="1:40" ht="15.75" customHeight="1">
      <c r="A55" s="62"/>
      <c r="B55" s="97" t="s">
        <v>10</v>
      </c>
      <c r="C55" s="59">
        <v>4325</v>
      </c>
      <c r="D55" s="59">
        <v>3440</v>
      </c>
      <c r="E55" s="72">
        <f t="shared" si="32"/>
        <v>0.25726744186046502</v>
      </c>
      <c r="G55" s="97" t="s">
        <v>10</v>
      </c>
      <c r="H55" s="59">
        <v>6133</v>
      </c>
      <c r="I55" s="22">
        <v>5003</v>
      </c>
      <c r="J55" s="72">
        <f t="shared" si="33"/>
        <v>0.22586448131121317</v>
      </c>
      <c r="L55" s="97" t="s">
        <v>10</v>
      </c>
      <c r="M55" s="59">
        <v>17687</v>
      </c>
      <c r="N55" s="59">
        <v>15569</v>
      </c>
      <c r="O55" s="72">
        <f t="shared" si="34"/>
        <v>0.13603956580384091</v>
      </c>
      <c r="Q55" s="22" t="s">
        <v>144</v>
      </c>
      <c r="R55" s="22">
        <v>13952</v>
      </c>
      <c r="S55" s="59">
        <v>12460</v>
      </c>
      <c r="T55" s="72">
        <f t="shared" si="35"/>
        <v>0.23577524292353189</v>
      </c>
      <c r="U55" s="72">
        <f t="shared" si="36"/>
        <v>0.11974317817014457</v>
      </c>
      <c r="W55" s="22" t="s">
        <v>97</v>
      </c>
      <c r="X55" s="71">
        <v>2288</v>
      </c>
      <c r="Y55" s="71">
        <v>1918</v>
      </c>
      <c r="Z55" s="72">
        <f t="shared" si="37"/>
        <v>2.4223687971795495E-2</v>
      </c>
      <c r="AA55" s="72">
        <f t="shared" si="38"/>
        <v>0.19290928050052147</v>
      </c>
      <c r="AC55" s="22" t="s">
        <v>99</v>
      </c>
      <c r="AD55" s="71">
        <v>2263</v>
      </c>
      <c r="AE55" s="71">
        <v>8790</v>
      </c>
      <c r="AF55" s="72">
        <f t="shared" si="39"/>
        <v>2.52527506862767E-2</v>
      </c>
      <c r="AG55" s="72">
        <f t="shared" si="40"/>
        <v>-0.74254835039817979</v>
      </c>
    </row>
    <row r="56" spans="1:40" ht="15.75" customHeight="1">
      <c r="A56" s="62"/>
      <c r="B56" s="97" t="s">
        <v>11</v>
      </c>
      <c r="C56" s="22">
        <v>26.3</v>
      </c>
      <c r="D56" s="22">
        <v>20.260000000000002</v>
      </c>
      <c r="E56" s="72">
        <f t="shared" si="32"/>
        <v>0.29812438302073052</v>
      </c>
      <c r="F56" s="1"/>
      <c r="G56" s="97" t="s">
        <v>11</v>
      </c>
      <c r="H56" s="22">
        <v>39.979999999999997</v>
      </c>
      <c r="I56" s="22">
        <v>31.98</v>
      </c>
      <c r="J56" s="72">
        <f t="shared" si="33"/>
        <v>0.2501563477173232</v>
      </c>
      <c r="L56" s="97" t="s">
        <v>11</v>
      </c>
      <c r="M56" s="22">
        <v>109.36</v>
      </c>
      <c r="N56" s="22">
        <v>93.96</v>
      </c>
      <c r="O56" s="72">
        <f t="shared" si="34"/>
        <v>0.16389953171562377</v>
      </c>
      <c r="Q56" s="22" t="s">
        <v>145</v>
      </c>
      <c r="R56" s="22">
        <v>2786</v>
      </c>
      <c r="S56" s="59">
        <v>2854</v>
      </c>
      <c r="T56" s="72">
        <f t="shared" si="35"/>
        <v>4.708069286016054E-2</v>
      </c>
      <c r="U56" s="72">
        <f t="shared" si="36"/>
        <v>-2.3826208829712647E-2</v>
      </c>
      <c r="W56" s="22" t="s">
        <v>99</v>
      </c>
      <c r="X56" s="71">
        <v>1889</v>
      </c>
      <c r="Y56" s="71">
        <v>3677</v>
      </c>
      <c r="Z56" s="72">
        <f t="shared" si="37"/>
        <v>1.9999364763427313E-2</v>
      </c>
      <c r="AA56" s="72">
        <f t="shared" si="38"/>
        <v>-0.48626597769921132</v>
      </c>
      <c r="AC56" s="22" t="s">
        <v>97</v>
      </c>
      <c r="AD56" s="71">
        <v>3050</v>
      </c>
      <c r="AE56" s="71">
        <v>2800</v>
      </c>
      <c r="AF56" s="72">
        <f t="shared" si="39"/>
        <v>3.4034860624456001E-2</v>
      </c>
      <c r="AG56" s="72">
        <f t="shared" si="40"/>
        <v>8.9285714285714191E-2</v>
      </c>
    </row>
    <row r="57" spans="1:40" ht="15.75" customHeight="1">
      <c r="B57" s="98" t="s">
        <v>146</v>
      </c>
      <c r="C57" s="103">
        <f t="shared" ref="C57:D57" si="44">C54/C51</f>
        <v>8.2979993090235252E-2</v>
      </c>
      <c r="D57" s="103">
        <f t="shared" si="44"/>
        <v>8.376269956458636E-2</v>
      </c>
      <c r="E57" s="94">
        <f t="shared" ref="E57:E59" si="45">C57-D57</f>
        <v>-7.8270647435110807E-4</v>
      </c>
      <c r="G57" s="98" t="s">
        <v>146</v>
      </c>
      <c r="H57" s="103">
        <f t="shared" ref="H57:I57" si="46">H54/H51</f>
        <v>9.6112485213463814E-2</v>
      </c>
      <c r="I57" s="103">
        <f t="shared" si="46"/>
        <v>9.2608604907719369E-2</v>
      </c>
      <c r="J57" s="94">
        <f t="shared" ref="J57:J59" si="47">H57-I57</f>
        <v>3.5038803057444445E-3</v>
      </c>
      <c r="L57" s="98" t="s">
        <v>146</v>
      </c>
      <c r="M57" s="103">
        <f t="shared" ref="M57:N57" si="48">M54/M51</f>
        <v>8.7250815300272941E-2</v>
      </c>
      <c r="N57" s="103">
        <f t="shared" si="48"/>
        <v>8.9592604652845617E-2</v>
      </c>
      <c r="O57" s="94">
        <f t="shared" ref="O57:O59" si="49">M57-N57</f>
        <v>-2.3417893525726763E-3</v>
      </c>
      <c r="Q57" s="22" t="s">
        <v>147</v>
      </c>
      <c r="R57" s="22">
        <v>1706</v>
      </c>
      <c r="S57" s="22">
        <v>1430</v>
      </c>
      <c r="T57" s="72">
        <f t="shared" si="35"/>
        <v>2.8829742289818334E-2</v>
      </c>
      <c r="U57" s="72">
        <f t="shared" si="36"/>
        <v>0.19300699300699309</v>
      </c>
      <c r="W57" s="22" t="s">
        <v>101</v>
      </c>
      <c r="X57" s="71">
        <v>1242</v>
      </c>
      <c r="Y57" s="71">
        <v>1327</v>
      </c>
      <c r="Z57" s="72">
        <f t="shared" si="37"/>
        <v>1.3149397054619759E-2</v>
      </c>
      <c r="AA57" s="72">
        <f t="shared" si="38"/>
        <v>-6.4054257724189934E-2</v>
      </c>
      <c r="AC57" s="22" t="s">
        <v>148</v>
      </c>
      <c r="AD57" s="71">
        <v>1227</v>
      </c>
      <c r="AE57" s="71">
        <v>1258</v>
      </c>
      <c r="AF57" s="72">
        <f t="shared" si="39"/>
        <v>1.3692057044658201E-2</v>
      </c>
      <c r="AG57" s="72">
        <f t="shared" si="40"/>
        <v>-2.4642289348171698E-2</v>
      </c>
    </row>
    <row r="58" spans="1:40" ht="15.75" customHeight="1">
      <c r="B58" s="97" t="s">
        <v>55</v>
      </c>
      <c r="C58" s="94">
        <f t="shared" ref="C58:D58" si="50">C55/C51</f>
        <v>6.7919846728854552E-2</v>
      </c>
      <c r="D58" s="94">
        <f t="shared" si="50"/>
        <v>6.2409288824383166E-2</v>
      </c>
      <c r="E58" s="94">
        <f t="shared" si="45"/>
        <v>5.5105579044713859E-3</v>
      </c>
      <c r="F58" s="1"/>
      <c r="G58" s="97" t="s">
        <v>55</v>
      </c>
      <c r="H58" s="94">
        <f t="shared" ref="H58:I58" si="51">H55/H51</f>
        <v>8.2441660393590716E-2</v>
      </c>
      <c r="I58" s="94">
        <f t="shared" si="51"/>
        <v>7.4584811711738572E-2</v>
      </c>
      <c r="J58" s="94">
        <f t="shared" si="47"/>
        <v>7.8568486818521438E-3</v>
      </c>
      <c r="L58" s="97" t="s">
        <v>55</v>
      </c>
      <c r="M58" s="94">
        <f t="shared" ref="M58:N58" si="52">M55/M51</f>
        <v>6.9161707086269328E-2</v>
      </c>
      <c r="N58" s="94">
        <f t="shared" si="52"/>
        <v>7.0412279749629145E-2</v>
      </c>
      <c r="O58" s="94">
        <f t="shared" si="49"/>
        <v>-1.2505726633598169E-3</v>
      </c>
      <c r="Q58" s="9" t="s">
        <v>149</v>
      </c>
      <c r="R58" s="9">
        <v>1033</v>
      </c>
      <c r="S58" s="9">
        <v>998</v>
      </c>
      <c r="T58" s="72">
        <f t="shared" si="35"/>
        <v>1.74566962399662E-2</v>
      </c>
      <c r="U58" s="72">
        <f t="shared" si="36"/>
        <v>3.5070140280561102E-2</v>
      </c>
      <c r="Y58" s="1"/>
      <c r="Z58" s="1"/>
      <c r="AA58" s="1"/>
      <c r="AC58" s="1"/>
      <c r="AD58" s="1"/>
      <c r="AE58" s="1"/>
      <c r="AF58" s="1"/>
      <c r="AG58" s="1"/>
    </row>
    <row r="59" spans="1:40" ht="15.75" customHeight="1">
      <c r="B59" s="97" t="s">
        <v>41</v>
      </c>
      <c r="C59" s="61">
        <f t="shared" ref="C59:D59" si="53">(C51-C53+C52)/C52</f>
        <v>6.7570332480818411</v>
      </c>
      <c r="D59" s="61">
        <f t="shared" si="53"/>
        <v>5.3623693379790938</v>
      </c>
      <c r="E59" s="104">
        <f t="shared" si="45"/>
        <v>1.3946639101027474</v>
      </c>
      <c r="G59" s="97" t="s">
        <v>41</v>
      </c>
      <c r="H59" s="61">
        <f t="shared" ref="H59:I59" si="54">(H51-H53+H52)/H52</f>
        <v>9.584450402144773</v>
      </c>
      <c r="I59" s="61">
        <f t="shared" si="54"/>
        <v>6.708423326133909</v>
      </c>
      <c r="J59" s="104">
        <f t="shared" si="47"/>
        <v>2.8760270760108639</v>
      </c>
      <c r="L59" s="97" t="s">
        <v>41</v>
      </c>
      <c r="M59" s="61">
        <f t="shared" ref="M59:N59" si="55">(M51-M53+M52)/M52</f>
        <v>6.6925614877024593</v>
      </c>
      <c r="N59" s="61">
        <f t="shared" si="55"/>
        <v>5.5881523272214384</v>
      </c>
      <c r="O59" s="104">
        <f t="shared" si="49"/>
        <v>1.1044091604810209</v>
      </c>
      <c r="Q59" s="22" t="s">
        <v>150</v>
      </c>
      <c r="R59" s="22">
        <v>1008</v>
      </c>
      <c r="S59" s="59">
        <v>945</v>
      </c>
      <c r="T59" s="72">
        <f t="shared" si="35"/>
        <v>1.7034220532319393E-2</v>
      </c>
      <c r="U59" s="72">
        <f t="shared" si="36"/>
        <v>6.6666666666666652E-2</v>
      </c>
      <c r="W59" s="80" t="s">
        <v>25</v>
      </c>
      <c r="X59" s="81">
        <f t="shared" ref="X59:Y59" si="56">SUM(X51:X57)</f>
        <v>94453</v>
      </c>
      <c r="Y59" s="81">
        <f t="shared" si="56"/>
        <v>70936</v>
      </c>
      <c r="Z59" s="72">
        <f>X59/$X$59</f>
        <v>1</v>
      </c>
      <c r="AA59" s="72">
        <f>(X59/Y59)^(1/1)-1</f>
        <v>0.33152419081989404</v>
      </c>
      <c r="AC59" s="105" t="s">
        <v>151</v>
      </c>
      <c r="AD59" s="106">
        <f t="shared" ref="AD59:AE59" si="57">SUM(AD51:AD57)</f>
        <v>89614</v>
      </c>
      <c r="AE59" s="106">
        <f t="shared" si="57"/>
        <v>72150</v>
      </c>
      <c r="AF59" s="107">
        <f>AD59/$AD$59</f>
        <v>1</v>
      </c>
      <c r="AG59" s="107">
        <f>(AD59/AE59)-1</f>
        <v>0.24205128205128212</v>
      </c>
    </row>
    <row r="60" spans="1:40" ht="15.75" customHeight="1">
      <c r="Q60" s="22" t="s">
        <v>152</v>
      </c>
      <c r="R60" s="22">
        <v>782</v>
      </c>
      <c r="S60" s="22">
        <v>861</v>
      </c>
      <c r="T60" s="72">
        <f t="shared" si="35"/>
        <v>1.3215040135192226E-2</v>
      </c>
      <c r="U60" s="72">
        <f t="shared" si="36"/>
        <v>-9.1753774680603972E-2</v>
      </c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40" ht="15.75" customHeight="1">
      <c r="A61" s="108" t="s">
        <v>153</v>
      </c>
      <c r="B61" s="109" t="s">
        <v>54</v>
      </c>
      <c r="C61" s="97" t="s">
        <v>9</v>
      </c>
      <c r="D61" s="97" t="s">
        <v>10</v>
      </c>
      <c r="E61" s="98" t="s">
        <v>11</v>
      </c>
      <c r="F61" s="97" t="s">
        <v>55</v>
      </c>
      <c r="Q61" s="22" t="s">
        <v>154</v>
      </c>
      <c r="R61" s="22">
        <v>212</v>
      </c>
      <c r="S61" s="59">
        <v>351</v>
      </c>
      <c r="T61" s="72">
        <f t="shared" si="35"/>
        <v>3.5825940008449514E-3</v>
      </c>
      <c r="U61" s="72">
        <f t="shared" si="36"/>
        <v>-0.39601139601139601</v>
      </c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40" ht="15.75" customHeight="1">
      <c r="A62" s="1"/>
      <c r="B62" s="109" t="s">
        <v>155</v>
      </c>
      <c r="C62" s="110">
        <v>0.15</v>
      </c>
      <c r="D62" s="110">
        <v>0.15</v>
      </c>
      <c r="E62" s="110">
        <v>0.15</v>
      </c>
      <c r="F62" s="111">
        <f>AVERAGE(F40:F43)</f>
        <v>6.8288023083745736E-2</v>
      </c>
      <c r="Q62" s="22" t="s">
        <v>156</v>
      </c>
      <c r="R62" s="22">
        <v>-493</v>
      </c>
      <c r="S62" s="59">
        <v>-156</v>
      </c>
      <c r="T62" s="72">
        <f t="shared" si="35"/>
        <v>-8.3312209547950992E-3</v>
      </c>
      <c r="U62" s="72">
        <f t="shared" si="36"/>
        <v>2.1602564102564101</v>
      </c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40" ht="15.75" customHeight="1">
      <c r="A63" s="1"/>
      <c r="B63" s="109" t="s">
        <v>157</v>
      </c>
      <c r="C63" s="110">
        <v>0.21</v>
      </c>
      <c r="D63" s="110">
        <f>(D66/D36)-1</f>
        <v>0.18967566687397541</v>
      </c>
      <c r="E63" s="110">
        <v>0.19</v>
      </c>
      <c r="F63" s="111">
        <v>6.8000000000000005E-2</v>
      </c>
      <c r="Q63" s="62"/>
      <c r="R63" s="1"/>
      <c r="S63" s="1"/>
      <c r="T63" s="1"/>
      <c r="U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40" ht="15.75" customHeight="1">
      <c r="Q64" s="112" t="s">
        <v>151</v>
      </c>
      <c r="R64" s="112">
        <f t="shared" ref="R64:S64" si="58">SUM(R51:R62)</f>
        <v>59175</v>
      </c>
      <c r="S64" s="113">
        <f t="shared" si="58"/>
        <v>51360</v>
      </c>
      <c r="T64" s="114">
        <f>R64/$R$64</f>
        <v>1</v>
      </c>
      <c r="U64" s="114">
        <f>(R64/S64)^(1/1)-1</f>
        <v>0.15216121495327095</v>
      </c>
      <c r="W64" s="115" t="s">
        <v>158</v>
      </c>
      <c r="X64" s="116">
        <v>2023</v>
      </c>
      <c r="Y64" s="116">
        <v>2001</v>
      </c>
      <c r="Z64" s="117" t="s">
        <v>87</v>
      </c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40" ht="15.75" customHeight="1">
      <c r="A65" s="118" t="s">
        <v>159</v>
      </c>
      <c r="B65" s="109" t="s">
        <v>54</v>
      </c>
      <c r="C65" s="97" t="s">
        <v>9</v>
      </c>
      <c r="D65" s="119" t="s">
        <v>160</v>
      </c>
      <c r="E65" s="119" t="s">
        <v>11</v>
      </c>
      <c r="F65" s="119" t="s">
        <v>61</v>
      </c>
      <c r="G65" s="119" t="s">
        <v>161</v>
      </c>
      <c r="H65" s="119" t="s">
        <v>162</v>
      </c>
      <c r="I65" s="119" t="s">
        <v>163</v>
      </c>
      <c r="J65" s="119" t="s">
        <v>161</v>
      </c>
      <c r="K65" s="119" t="s">
        <v>164</v>
      </c>
      <c r="L65" s="119" t="s">
        <v>163</v>
      </c>
      <c r="M65" s="119" t="s">
        <v>165</v>
      </c>
      <c r="W65" s="120" t="s">
        <v>166</v>
      </c>
      <c r="X65" s="121">
        <v>0</v>
      </c>
      <c r="Y65" s="121">
        <v>0</v>
      </c>
      <c r="Z65" s="121" t="e">
        <f t="shared" ref="Z65:Z69" si="59">(X65/Y65)^(1/1)-1</f>
        <v>#DIV/0!</v>
      </c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.75" customHeight="1">
      <c r="A66" s="62"/>
      <c r="B66" s="109" t="s">
        <v>167</v>
      </c>
      <c r="C66" s="122">
        <f>FV(C63,1,0,-C36,0)</f>
        <v>309438.14</v>
      </c>
      <c r="D66" s="122">
        <f>C66*F63</f>
        <v>21041.793520000003</v>
      </c>
      <c r="E66" s="122">
        <f>FV(E63,1,0,-E36,0)</f>
        <v>130.13839999999999</v>
      </c>
      <c r="F66" s="123">
        <f>(70%*E66)+M36</f>
        <v>801.31506181818179</v>
      </c>
      <c r="G66" s="124">
        <f t="shared" ref="G66:G68" si="60">E66*20</f>
        <v>2602.768</v>
      </c>
      <c r="H66" s="124">
        <f t="shared" ref="H66:H68" si="61">AVERAGE(G66,I66)</f>
        <v>3383.5983999999999</v>
      </c>
      <c r="I66" s="124">
        <f t="shared" ref="I66:I68" si="62">E66*32</f>
        <v>4164.4287999999997</v>
      </c>
      <c r="J66" s="123">
        <f t="shared" ref="J66:J68" si="63">F66*2.5</f>
        <v>2003.2876545454544</v>
      </c>
      <c r="K66" s="124">
        <f t="shared" ref="K66:K68" si="64">AVERAGE(J66,L66)</f>
        <v>2804.6027163636363</v>
      </c>
      <c r="L66" s="123">
        <f t="shared" ref="L66:L68" si="65">F66*4.5</f>
        <v>3605.917778181818</v>
      </c>
      <c r="M66" s="124">
        <f t="shared" ref="M66:M68" si="66">H66*60%+K66*40%</f>
        <v>3152.0001265454543</v>
      </c>
      <c r="W66" s="120" t="s">
        <v>168</v>
      </c>
      <c r="X66" s="121">
        <v>0.39910000000000001</v>
      </c>
      <c r="Y66" s="121">
        <f>12.26%+22.57%</f>
        <v>0.3483</v>
      </c>
      <c r="Z66" s="121">
        <f t="shared" si="59"/>
        <v>0.14585127763422334</v>
      </c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.75" customHeight="1">
      <c r="A67" s="62"/>
      <c r="B67" s="109" t="s">
        <v>169</v>
      </c>
      <c r="C67" s="122">
        <f>FV(C62,4,0,-C66,0)</f>
        <v>541209.2408483749</v>
      </c>
      <c r="D67" s="122">
        <f>C67*F62</f>
        <v>36958.10913219033</v>
      </c>
      <c r="E67" s="122">
        <f>(D67*E66)/D66</f>
        <v>228.57695970246536</v>
      </c>
      <c r="F67" s="125">
        <f>FV(7%,4,0,-F66,0)</f>
        <v>1050.360585784176</v>
      </c>
      <c r="G67" s="124">
        <f t="shared" si="60"/>
        <v>4571.5391940493073</v>
      </c>
      <c r="H67" s="124">
        <f t="shared" si="61"/>
        <v>5943.0009522640994</v>
      </c>
      <c r="I67" s="124">
        <f t="shared" si="62"/>
        <v>7314.4627104788915</v>
      </c>
      <c r="J67" s="123">
        <f t="shared" si="63"/>
        <v>2625.9014644604399</v>
      </c>
      <c r="K67" s="124">
        <f t="shared" si="64"/>
        <v>3676.2620502446161</v>
      </c>
      <c r="L67" s="123">
        <f t="shared" si="65"/>
        <v>4726.6226360287919</v>
      </c>
      <c r="M67" s="124">
        <f t="shared" si="66"/>
        <v>5036.3053914563061</v>
      </c>
      <c r="N67" s="1"/>
      <c r="W67" s="120" t="s">
        <v>170</v>
      </c>
      <c r="X67" s="121">
        <v>0.23300000000000001</v>
      </c>
      <c r="Y67" s="121">
        <v>0.13270000000000001</v>
      </c>
      <c r="Z67" s="121">
        <f t="shared" si="59"/>
        <v>0.75584024114544079</v>
      </c>
      <c r="AA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.75" customHeight="1">
      <c r="A68" s="62"/>
      <c r="B68" s="109" t="s">
        <v>171</v>
      </c>
      <c r="C68" s="122">
        <f t="shared" ref="C68:E68" si="67">FV(12%,5,0,-C67,0)</f>
        <v>953795.60448011954</v>
      </c>
      <c r="D68" s="122">
        <f t="shared" si="67"/>
        <v>65132.816255913618</v>
      </c>
      <c r="E68" s="122">
        <f t="shared" si="67"/>
        <v>402.83070390278147</v>
      </c>
      <c r="F68" s="125">
        <f>FV(7%,5,0,-F67,0)</f>
        <v>1473.185057450662</v>
      </c>
      <c r="G68" s="124">
        <f t="shared" si="60"/>
        <v>8056.6140780556289</v>
      </c>
      <c r="H68" s="124">
        <f t="shared" si="61"/>
        <v>10473.598301472317</v>
      </c>
      <c r="I68" s="124">
        <f t="shared" si="62"/>
        <v>12890.582524889007</v>
      </c>
      <c r="J68" s="123">
        <f t="shared" si="63"/>
        <v>3682.9626436266553</v>
      </c>
      <c r="K68" s="124">
        <f t="shared" si="64"/>
        <v>5156.1477010773178</v>
      </c>
      <c r="L68" s="123">
        <f t="shared" si="65"/>
        <v>6629.3327585279794</v>
      </c>
      <c r="M68" s="124">
        <f t="shared" si="66"/>
        <v>8346.6180613143169</v>
      </c>
      <c r="N68" s="1"/>
      <c r="W68" s="120" t="s">
        <v>172</v>
      </c>
      <c r="X68" s="121">
        <v>0.2</v>
      </c>
      <c r="Y68" s="121">
        <v>0.3049</v>
      </c>
      <c r="Z68" s="121">
        <f t="shared" si="59"/>
        <v>-0.34404722859954084</v>
      </c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.75" customHeight="1">
      <c r="G69" s="64"/>
      <c r="N69" s="62"/>
      <c r="W69" s="120" t="s">
        <v>173</v>
      </c>
      <c r="X69" s="121">
        <v>0.17</v>
      </c>
      <c r="Y69" s="121">
        <v>0.21</v>
      </c>
      <c r="Z69" s="121">
        <f t="shared" si="59"/>
        <v>-0.19047619047619035</v>
      </c>
      <c r="AA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.75" customHeight="1">
      <c r="B70" s="109" t="s">
        <v>5</v>
      </c>
      <c r="C70" s="109" t="s">
        <v>6</v>
      </c>
      <c r="D70" s="109" t="s">
        <v>174</v>
      </c>
      <c r="E70" s="109" t="s">
        <v>175</v>
      </c>
      <c r="F70" s="109" t="s">
        <v>176</v>
      </c>
      <c r="G70" s="64"/>
      <c r="H70" s="64"/>
      <c r="I70" s="64"/>
      <c r="J70" s="126"/>
      <c r="K70" s="64"/>
      <c r="L70" s="62"/>
      <c r="M70" s="62"/>
      <c r="N70" s="1"/>
      <c r="W70" s="1"/>
      <c r="X70" s="1"/>
      <c r="Y70" s="1"/>
      <c r="Z70" s="1"/>
      <c r="AA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.75" customHeight="1">
      <c r="B71" s="7" t="s">
        <v>27</v>
      </c>
      <c r="C71" s="12">
        <f ca="1">IFERROR(__xludf.DUMMYFUNCTION("GOOGLEFINANCE(""NSE:""&amp;B71,""price"")"),3604.4)</f>
        <v>3604.4</v>
      </c>
      <c r="D71" s="127">
        <v>0.04</v>
      </c>
      <c r="E71" s="128">
        <f ca="1">IFERROR(MAX(0.25, MIN(1,1.25 - 0.5*(C71/M66))),"")</f>
        <v>0.67823606356412658</v>
      </c>
      <c r="F71" s="129">
        <f ca="1">D71*E71</f>
        <v>2.7129442542565062E-2</v>
      </c>
      <c r="G71" s="62"/>
      <c r="N71" s="1"/>
      <c r="S71" s="62"/>
      <c r="T71" s="1"/>
      <c r="U71" s="1"/>
      <c r="V71" s="1"/>
      <c r="W71" s="130" t="s">
        <v>25</v>
      </c>
      <c r="X71" s="131">
        <f t="shared" ref="X71:Y71" si="68">SUM(X65:X69)</f>
        <v>1.0021</v>
      </c>
      <c r="Y71" s="131">
        <f t="shared" si="68"/>
        <v>0.99590000000000001</v>
      </c>
      <c r="Z71" s="132">
        <f>(X71/Y71)^(1/1)-1</f>
        <v>6.2255246510694029E-3</v>
      </c>
      <c r="AA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.75" customHeight="1">
      <c r="A72" s="1"/>
      <c r="B72" s="1"/>
      <c r="C72" s="1"/>
      <c r="D72" s="133"/>
      <c r="E72" s="1"/>
      <c r="F72" s="62"/>
      <c r="G72" s="62"/>
      <c r="N72" s="1"/>
      <c r="X72" s="1"/>
      <c r="Y72" s="1"/>
      <c r="Z72" s="1"/>
      <c r="AA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.75" customHeight="1">
      <c r="G73" s="62"/>
      <c r="N73" s="1"/>
      <c r="AI73" s="1"/>
      <c r="AJ73" s="1"/>
      <c r="AK73" s="1"/>
      <c r="AL73" s="1"/>
      <c r="AM73" s="1"/>
      <c r="AN73" s="1"/>
    </row>
    <row r="74" spans="1:40" ht="15.75" customHeight="1">
      <c r="G74" s="1"/>
      <c r="N74" s="1"/>
      <c r="AI74" s="1"/>
      <c r="AJ74" s="1"/>
      <c r="AK74" s="1"/>
      <c r="AL74" s="1"/>
      <c r="AM74" s="1"/>
      <c r="AN74" s="1"/>
    </row>
    <row r="75" spans="1:40" ht="15.75" customHeight="1">
      <c r="G75" s="1"/>
      <c r="N75" s="1"/>
      <c r="W75" s="1"/>
      <c r="X75" s="1"/>
      <c r="Y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.75" customHeight="1">
      <c r="G76" s="1"/>
      <c r="N76" s="1"/>
      <c r="W76" s="1"/>
      <c r="X76" s="1"/>
      <c r="Y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.75" customHeight="1">
      <c r="A77" s="1"/>
      <c r="B77" s="1"/>
      <c r="C77" s="1"/>
      <c r="D77" s="1"/>
      <c r="E77" s="1"/>
      <c r="F77" s="1"/>
      <c r="G77" s="1"/>
      <c r="N77" s="1"/>
      <c r="W77" s="1"/>
      <c r="X77" s="1"/>
      <c r="Y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.75" customHeight="1">
      <c r="A78" s="1"/>
      <c r="B78" s="1"/>
      <c r="C78" s="1"/>
      <c r="D78" s="1"/>
      <c r="E78" s="1"/>
      <c r="F78" s="1"/>
      <c r="G78" s="1"/>
      <c r="N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1:4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1:4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1:4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1:4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1:4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1:4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1:4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1:4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1:4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1:4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1:4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1:4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1:4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1:4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1:4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1:4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1:4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1:4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1:4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1:4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1:4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1:4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1: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1:4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1:4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1:4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1:4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1:4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1:4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1:4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1:4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1:4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1:4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1:4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1:4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1:4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1:4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1:4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1:4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1:4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1:4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1:4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1:4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1:4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1:4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1:4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1:4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1:4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1:4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1:4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1:4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1:4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1:4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1:4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1:4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1:4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1:4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1:4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1:4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1:4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1:4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1:4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1:4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1:4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1:4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1:4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1:4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1:4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1:4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1:4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1:4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1:4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1:4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1:4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1:4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1:4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1:4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1:4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1:4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1:4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1:4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1:4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1:4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1:4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1:4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1:4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1:4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1:4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1:4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1:4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1:4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1:4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1:4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1:4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1:4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1:4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1:4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1:4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1:4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1:4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1:4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1:4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1:4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1:4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1:4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1:4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1:4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1:4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1:4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1:4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1:4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1:4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1:4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1:4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1:4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1:4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1:4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1:4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1:4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1:4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1: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1:4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1:4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1:4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1:4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1:4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1:4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1:4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1:4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1:4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1:4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1:4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1:4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1:4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1:4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1:4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1:4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1:4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1:4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1:4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1:4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1:4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1:4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1:4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1:4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1:4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1:4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1:4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1:4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1:4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1:4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1:4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1:4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1:4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1:4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1:4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1:4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1:4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1:4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1:4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1:4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1:4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1:4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1:4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1:4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1:4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1:4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1:4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1:4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1:4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1:4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1:4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1:4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1:4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1:4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1:4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1:4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1:4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1:4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1:4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1:4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1:4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1:4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1:4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1:4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1:4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1:4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1:4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1:4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1:4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1:4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1:4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1:4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1:4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1:4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1:4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1:4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1:4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1:4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1:4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1:4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1:4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1:4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1:4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1:4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1:4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1:4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1:4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1:4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1:4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1:4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1:4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1:4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1:4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1:4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1:4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1:4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1:4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1:4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1: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1:4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1:4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1:4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1:4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1:4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1:4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1:4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1:4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1:4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1:4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1:4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1:4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1:4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1:4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1:4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1:4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1:4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1:4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1:4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1:4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1:4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1:4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1:4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1:4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1:4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1:4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1:4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1:4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1:4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1:4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1:4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1:4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1:4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1:4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1:4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1:4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1:4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1:4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1:4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1:4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1:4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1:4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1:4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1:4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1:4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1:4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1:4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1:4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1:4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1:4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1:4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1:4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1:4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1:4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1:4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1:4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1:4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1:4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1:4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1:4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1:4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1:4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1:4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1:4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1:4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1:4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1:4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1:4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1:4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1:4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1:4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1:4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1:4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1:4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1:4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1:4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1:4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1:4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1:4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1:4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1:4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1:4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1:4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1:4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1:4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1:4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1:4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1:4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1:4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1:4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1:4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1:4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1:4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1:4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1:4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1:4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1:4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1:4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1:4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1: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1:4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1:4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1:4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1:4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1:4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1:4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1:4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1:4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1:4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1:4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1:4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1:4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1:4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1:4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1:4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1:4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1:4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1:4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1:4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1:4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1:4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1:4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1:4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1:4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1:4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1:4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1:4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1:4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1:4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1:4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1:4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1:4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1:4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1:4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1:4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1:4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1:40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1:40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1:40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1:4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1:40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1:40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1:40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1:40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1:40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1:40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1:40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1:40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1:40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1:4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1:40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1:40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1:40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1:40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1:40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1:40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1:40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1:40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1:40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1:4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  <row r="1001" spans="1:40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</row>
    <row r="1002" spans="1:40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</row>
    <row r="1003" spans="1:40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</row>
    <row r="1004" spans="1:40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</row>
    <row r="1005" spans="1:40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</row>
    <row r="1006" spans="1:40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</row>
    <row r="1007" spans="1:40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</row>
    <row r="1008" spans="1:40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</row>
    <row r="1009" spans="1:40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</row>
    <row r="1010" spans="1:4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</row>
    <row r="1011" spans="1:40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</row>
    <row r="1012" spans="1:40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</row>
  </sheetData>
  <mergeCells count="1">
    <mergeCell ref="R46:R48"/>
  </mergeCells>
  <conditionalFormatting sqref="C12:C37">
    <cfRule type="colorScale" priority="6">
      <colorScale>
        <cfvo type="min"/>
        <cfvo type="max"/>
        <color rgb="FFFFFFFF"/>
        <color rgb="FF57BB8A"/>
      </colorScale>
    </cfRule>
  </conditionalFormatting>
  <conditionalFormatting sqref="C40:E43 G40:J43 M40:M43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8:F48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37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:E37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37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40:F43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37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3:H37">
    <cfRule type="colorScale" priority="10">
      <colorScale>
        <cfvo type="min"/>
        <cfvo type="max"/>
        <color rgb="FFFFFFFF"/>
        <color rgb="FF57BB8A"/>
      </colorScale>
    </cfRule>
  </conditionalFormatting>
  <conditionalFormatting sqref="I12:J37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6:L46">
    <cfRule type="colorScale" priority="3">
      <colorScale>
        <cfvo type="min"/>
        <cfvo type="max"/>
        <color rgb="FFFFFFFF"/>
        <color rgb="FF57BB8A"/>
      </colorScale>
    </cfRule>
  </conditionalFormatting>
  <conditionalFormatting sqref="K12:L37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40:L43">
    <cfRule type="colorScale" priority="2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M13:M37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13:O37">
    <cfRule type="colorScale" priority="2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N40:O43">
    <cfRule type="colorScale" priority="26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46:Q46">
    <cfRule type="colorScale" priority="4">
      <colorScale>
        <cfvo type="min"/>
        <cfvo type="max"/>
        <color rgb="FFFFFFFF"/>
        <color rgb="FF57BB8A"/>
      </colorScale>
    </cfRule>
  </conditionalFormatting>
  <conditionalFormatting sqref="O48:Q48 H69:I69">
    <cfRule type="colorScale" priority="5">
      <colorScale>
        <cfvo type="min"/>
        <cfvo type="max"/>
        <color rgb="FFFFFFFF"/>
        <color rgb="FFE67C73"/>
      </colorScale>
    </cfRule>
  </conditionalFormatting>
  <conditionalFormatting sqref="T50:T62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50:V64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Z64:Z69 M70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F51:AF57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G51:AG58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H29:AN37 AF31:AG37 Y51:Y59 AA51:AA57 W53:W59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I29:AI35 AI37 Z51:Z57 Z59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I41:AN49 R43:R44 R49 C51:C60 E51:E60 H51:J60 K51:K59 M51:Q61 G53:G60 L53:L60 D54:D55 D57:D58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Intrinsic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2025-08-25T10:46:53Z</dcterms:created>
  <dcterms:modified xsi:type="dcterms:W3CDTF">2025-08-25T10:47:09Z</dcterms:modified>
</cp:coreProperties>
</file>