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_24\"/>
    </mc:Choice>
  </mc:AlternateContent>
  <xr:revisionPtr revIDLastSave="0" documentId="8_{E7DD23CB-1132-4F8F-8E5F-DDCBAC6C051C}" xr6:coauthVersionLast="47" xr6:coauthVersionMax="47" xr10:uidLastSave="{00000000-0000-0000-0000-000000000000}"/>
  <bookViews>
    <workbookView xWindow="-108" yWindow="-108" windowWidth="23256" windowHeight="12456" xr2:uid="{32B1F52E-8330-4422-9B25-B3B1E214B35A}"/>
  </bookViews>
  <sheets>
    <sheet name="TEAMLEA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1" l="1"/>
  <c r="R47" i="1"/>
  <c r="T47" i="1" s="1"/>
  <c r="Q47" i="1"/>
  <c r="T45" i="1"/>
  <c r="S45" i="1"/>
  <c r="T44" i="1"/>
  <c r="S44" i="1"/>
  <c r="T43" i="1"/>
  <c r="S43" i="1"/>
  <c r="S40" i="1"/>
  <c r="Q40" i="1"/>
  <c r="P40" i="1"/>
  <c r="R37" i="1" s="1"/>
  <c r="F39" i="1"/>
  <c r="S38" i="1"/>
  <c r="R38" i="1"/>
  <c r="F38" i="1"/>
  <c r="S37" i="1"/>
  <c r="F37" i="1"/>
  <c r="S36" i="1"/>
  <c r="F36" i="1"/>
  <c r="S35" i="1"/>
  <c r="R35" i="1"/>
  <c r="F35" i="1"/>
  <c r="K34" i="1"/>
  <c r="J34" i="1"/>
  <c r="L34" i="1" s="1"/>
  <c r="F34" i="1"/>
  <c r="K33" i="1"/>
  <c r="J33" i="1"/>
  <c r="L33" i="1" s="1"/>
  <c r="F33" i="1"/>
  <c r="K32" i="1"/>
  <c r="J32" i="1"/>
  <c r="L32" i="1" s="1"/>
  <c r="F32" i="1"/>
  <c r="V31" i="1"/>
  <c r="U31" i="1"/>
  <c r="W31" i="1" s="1"/>
  <c r="R31" i="1"/>
  <c r="Q31" i="1"/>
  <c r="P31" i="1"/>
  <c r="K31" i="1"/>
  <c r="J31" i="1"/>
  <c r="L31" i="1" s="1"/>
  <c r="F31" i="1"/>
  <c r="W30" i="1"/>
  <c r="V30" i="1"/>
  <c r="U30" i="1"/>
  <c r="Q30" i="1"/>
  <c r="P30" i="1"/>
  <c r="R30" i="1" s="1"/>
  <c r="K30" i="1"/>
  <c r="J30" i="1"/>
  <c r="L30" i="1" s="1"/>
  <c r="F30" i="1"/>
  <c r="F24" i="1" s="1"/>
  <c r="W29" i="1"/>
  <c r="R29" i="1"/>
  <c r="K29" i="1"/>
  <c r="J29" i="1"/>
  <c r="L29" i="1" s="1"/>
  <c r="F29" i="1"/>
  <c r="W28" i="1"/>
  <c r="R28" i="1"/>
  <c r="C9" i="1" s="1"/>
  <c r="K28" i="1"/>
  <c r="J28" i="1"/>
  <c r="L28" i="1" s="1"/>
  <c r="F28" i="1"/>
  <c r="W27" i="1"/>
  <c r="R27" i="1"/>
  <c r="L27" i="1"/>
  <c r="K27" i="1"/>
  <c r="K24" i="1" s="1"/>
  <c r="J27" i="1"/>
  <c r="J24" i="1" s="1"/>
  <c r="W26" i="1"/>
  <c r="R26" i="1"/>
  <c r="W25" i="1"/>
  <c r="R25" i="1"/>
  <c r="W24" i="1"/>
  <c r="R24" i="1"/>
  <c r="I24" i="1"/>
  <c r="H24" i="1"/>
  <c r="G24" i="1"/>
  <c r="E24" i="1"/>
  <c r="D24" i="1"/>
  <c r="I23" i="1"/>
  <c r="H23" i="1"/>
  <c r="G23" i="1"/>
  <c r="F23" i="1"/>
  <c r="E23" i="1"/>
  <c r="D23" i="1"/>
  <c r="B23" i="1"/>
  <c r="J22" i="1"/>
  <c r="I22" i="1"/>
  <c r="H22" i="1"/>
  <c r="G22" i="1"/>
  <c r="F22" i="1"/>
  <c r="E22" i="1"/>
  <c r="D22" i="1"/>
  <c r="B22" i="1"/>
  <c r="D18" i="1"/>
  <c r="D14" i="1" s="1"/>
  <c r="S16" i="1"/>
  <c r="I15" i="1"/>
  <c r="F15" i="1"/>
  <c r="H3" i="1" s="1"/>
  <c r="D15" i="1"/>
  <c r="E15" i="1" s="1"/>
  <c r="B15" i="1"/>
  <c r="B14" i="1" s="1"/>
  <c r="B13" i="1" s="1"/>
  <c r="O9" i="1"/>
  <c r="K9" i="1"/>
  <c r="I9" i="1"/>
  <c r="H9" i="1"/>
  <c r="G9" i="1"/>
  <c r="E9" i="1"/>
  <c r="D9" i="1"/>
  <c r="R5" i="1"/>
  <c r="Q5" i="1"/>
  <c r="P5" i="1"/>
  <c r="O5" i="1"/>
  <c r="N5" i="1"/>
  <c r="M5" i="1"/>
  <c r="L5" i="1"/>
  <c r="K5" i="1"/>
  <c r="J5" i="1"/>
  <c r="I5" i="1"/>
  <c r="G5" i="1"/>
  <c r="D3" i="1"/>
  <c r="D4" i="1" s="1"/>
  <c r="D5" i="1" s="1"/>
  <c r="C3" i="1"/>
  <c r="M9" i="1" s="1"/>
  <c r="F3" i="1" l="1"/>
  <c r="E19" i="1"/>
  <c r="G18" i="1"/>
  <c r="E14" i="1" s="1"/>
  <c r="N9" i="1"/>
  <c r="H5" i="1"/>
  <c r="L24" i="1"/>
  <c r="D13" i="1"/>
  <c r="P9" i="1"/>
  <c r="G15" i="1"/>
  <c r="K22" i="1"/>
  <c r="R36" i="1"/>
  <c r="R40" i="1" s="1"/>
  <c r="E3" i="1"/>
  <c r="L22" i="1"/>
  <c r="J23" i="1"/>
  <c r="J15" i="1"/>
  <c r="L13" i="1" s="1"/>
  <c r="K23" i="1"/>
  <c r="C5" i="1"/>
  <c r="K15" i="1"/>
  <c r="L23" i="1"/>
  <c r="E13" i="1" l="1"/>
  <c r="F14" i="1"/>
  <c r="F5" i="1"/>
  <c r="L9" i="1"/>
  <c r="J9" i="1"/>
  <c r="F9" i="1"/>
  <c r="E5" i="1"/>
  <c r="F13" i="1" l="1"/>
  <c r="G13" i="1" s="1"/>
  <c r="G14" i="1"/>
</calcChain>
</file>

<file path=xl/sharedStrings.xml><?xml version="1.0" encoding="utf-8"?>
<sst xmlns="http://schemas.openxmlformats.org/spreadsheetml/2006/main" count="172" uniqueCount="126">
  <si>
    <t>COMPANY</t>
  </si>
  <si>
    <t>PRICE</t>
  </si>
  <si>
    <t>MCAP</t>
  </si>
  <si>
    <t>SALES_24</t>
  </si>
  <si>
    <t>PROFIT_24</t>
  </si>
  <si>
    <t>EBITDA</t>
  </si>
  <si>
    <t>F_EPS</t>
  </si>
  <si>
    <t>EQUITY</t>
  </si>
  <si>
    <t>TOTAL EQUITY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</si>
  <si>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</si>
  <si>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</si>
  <si>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</si>
  <si>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</si>
  <si>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</si>
  <si>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</si>
  <si>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</si>
  <si>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</si>
  <si>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TEAMLEASE</t>
  </si>
  <si>
    <t>Prev.Year_23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</si>
  <si>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</si>
  <si>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</si>
  <si>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</si>
  <si>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</si>
  <si>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</si>
  <si>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</si>
  <si>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</si>
  <si>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</si>
  <si>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</si>
  <si>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</si>
  <si>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</si>
  <si>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</si>
  <si>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</si>
  <si>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</si>
  <si>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</si>
  <si>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ROCE</t>
  </si>
  <si>
    <t>ROA</t>
  </si>
  <si>
    <t>TRAIL_PE</t>
  </si>
  <si>
    <t>YIELD</t>
  </si>
  <si>
    <t>BOOKVALUE</t>
  </si>
  <si>
    <t>PBV</t>
  </si>
  <si>
    <t>HEADCOUNT</t>
  </si>
  <si>
    <t>Estimate</t>
  </si>
  <si>
    <t>Sales</t>
  </si>
  <si>
    <t>Profit</t>
  </si>
  <si>
    <t>EPS</t>
  </si>
  <si>
    <t>FARIVALUE</t>
  </si>
  <si>
    <t>EPS_23</t>
  </si>
  <si>
    <t>T_EPS_23</t>
  </si>
  <si>
    <t>F_EPS_24</t>
  </si>
  <si>
    <t>PEG</t>
  </si>
  <si>
    <t>fy_2035</t>
  </si>
  <si>
    <t>fy_2030</t>
  </si>
  <si>
    <t>PE_22</t>
  </si>
  <si>
    <t>PE_23</t>
  </si>
  <si>
    <t>F_PE_24</t>
  </si>
  <si>
    <t>fy_2024</t>
  </si>
  <si>
    <t>Q2_FY23</t>
  </si>
  <si>
    <t>Q3_FY23</t>
  </si>
  <si>
    <t>Q4_FY23</t>
  </si>
  <si>
    <t>TRAILEPS</t>
  </si>
  <si>
    <t>EXPECTED</t>
  </si>
  <si>
    <t>Sales Gr</t>
  </si>
  <si>
    <t>Profit Gr</t>
  </si>
  <si>
    <t>EPS GR</t>
  </si>
  <si>
    <t>Margin</t>
  </si>
  <si>
    <t>LONGTERM</t>
  </si>
  <si>
    <t>CY-TREND</t>
  </si>
  <si>
    <t>H1_FY23</t>
  </si>
  <si>
    <t>9M_FY23</t>
  </si>
  <si>
    <t>FY_23</t>
  </si>
  <si>
    <t>Q1_FY_24</t>
  </si>
  <si>
    <t>EST_2024</t>
  </si>
  <si>
    <t>CYEAR</t>
  </si>
  <si>
    <t>N.A.</t>
  </si>
  <si>
    <t>HIGH PRICE</t>
  </si>
  <si>
    <t>LOW PRICE</t>
  </si>
  <si>
    <t>HPE</t>
  </si>
  <si>
    <t>LPE</t>
  </si>
  <si>
    <t>FAIRPE</t>
  </si>
  <si>
    <t>DIVIDEND</t>
  </si>
  <si>
    <t>Growth5Y</t>
  </si>
  <si>
    <t>RESULT</t>
  </si>
  <si>
    <t>Q1_FY24</t>
  </si>
  <si>
    <t>Q1_FY23</t>
  </si>
  <si>
    <t>Q4_FY22</t>
  </si>
  <si>
    <t>Growth 10Y</t>
  </si>
  <si>
    <t>REVENUE</t>
  </si>
  <si>
    <t>Actual</t>
  </si>
  <si>
    <t>High Price</t>
  </si>
  <si>
    <t>Low Price</t>
  </si>
  <si>
    <t>Exp</t>
  </si>
  <si>
    <t>fy_2023</t>
  </si>
  <si>
    <t>fin</t>
  </si>
  <si>
    <t>fy_2022</t>
  </si>
  <si>
    <t>PROFIT</t>
  </si>
  <si>
    <t>fy_2021</t>
  </si>
  <si>
    <t>fy_2020</t>
  </si>
  <si>
    <t>margin</t>
  </si>
  <si>
    <t>fy_2019</t>
  </si>
  <si>
    <t>fy_2018</t>
  </si>
  <si>
    <t>fy_2017</t>
  </si>
  <si>
    <t>MAJORCOST</t>
  </si>
  <si>
    <t>IPO</t>
  </si>
  <si>
    <t>fy_2016</t>
  </si>
  <si>
    <t>SHARE</t>
  </si>
  <si>
    <t>fy_2015</t>
  </si>
  <si>
    <t>EMPLOYEE</t>
  </si>
  <si>
    <t>fy_2014</t>
  </si>
  <si>
    <t>FINANCE</t>
  </si>
  <si>
    <t>fy_2013</t>
  </si>
  <si>
    <t>D&amp;A</t>
  </si>
  <si>
    <t>fy_2012</t>
  </si>
  <si>
    <t>OTHER EXP</t>
  </si>
  <si>
    <t>fy_2011</t>
  </si>
  <si>
    <t>Estabilished</t>
  </si>
  <si>
    <t>TOTAL</t>
  </si>
  <si>
    <t>SHP</t>
  </si>
  <si>
    <t>Promoter</t>
  </si>
  <si>
    <t xml:space="preserve">Segment </t>
  </si>
  <si>
    <t>FII</t>
  </si>
  <si>
    <t>General Staffing</t>
  </si>
  <si>
    <t>MF &amp; Insurance</t>
  </si>
  <si>
    <t>Specialised Staffing</t>
  </si>
  <si>
    <t>Retail</t>
  </si>
  <si>
    <t>HR 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</si>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</sst>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FFFF"/>
      <name val="Calibri"/>
    </font>
    <font>
      <b/>
      <i/>
      <sz val="11"/>
      <color theme="1"/>
      <name val="Calibri"/>
    </font>
    <font>
      <sz val="11"/>
      <color theme="1"/>
      <name val="Arial"/>
    </font>
    <font>
      <b/>
      <sz val="11"/>
      <color theme="0"/>
      <name val="Calibri"/>
      <scheme val="minor"/>
    </font>
    <font>
      <b/>
      <sz val="11"/>
      <color rgb="FFFFFFFF"/>
      <name val="Calibri"/>
      <scheme val="minor"/>
    </font>
    <font>
      <b/>
      <sz val="12"/>
      <color rgb="FF000000"/>
      <name val="Calibri"/>
      <scheme val="minor"/>
    </font>
    <font>
      <sz val="23"/>
      <color rgb="FF000000"/>
      <name val="Calibri"/>
      <scheme val="minor"/>
    </font>
    <font>
      <b/>
      <i/>
      <sz val="11"/>
      <color rgb="FF000000"/>
      <name val="Calibri"/>
      <scheme val="minor"/>
    </font>
    <font>
      <b/>
      <i/>
      <sz val="11"/>
      <color rgb="FF7F7F7F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i/>
      <sz val="11"/>
      <color rgb="FF434343"/>
      <name val="Calibri"/>
      <scheme val="minor"/>
    </font>
    <font>
      <sz val="11"/>
      <color rgb="FF434343"/>
      <name val="Calibri"/>
      <scheme val="minor"/>
    </font>
    <font>
      <sz val="11"/>
      <color rgb="FFFFFFFF"/>
      <name val="Calibri"/>
      <scheme val="minor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F81BD"/>
        <bgColor rgb="FF4F81BD"/>
      </patternFill>
    </fill>
    <fill>
      <patternFill patternType="solid">
        <fgColor rgb="FFB7B7B7"/>
        <bgColor rgb="FFB7B7B7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theme="6"/>
        <bgColor theme="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0" fillId="3" borderId="0" xfId="0" applyFill="1"/>
    <xf numFmtId="0" fontId="2" fillId="2" borderId="2" xfId="0" applyFont="1" applyFill="1" applyBorder="1"/>
    <xf numFmtId="0" fontId="3" fillId="4" borderId="3" xfId="0" applyFont="1" applyFill="1" applyBorder="1"/>
    <xf numFmtId="1" fontId="2" fillId="0" borderId="3" xfId="0" applyNumberFormat="1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4" fillId="5" borderId="4" xfId="0" applyFont="1" applyFill="1" applyBorder="1"/>
    <xf numFmtId="9" fontId="4" fillId="5" borderId="4" xfId="0" applyNumberFormat="1" applyFont="1" applyFill="1" applyBorder="1" applyAlignment="1">
      <alignment horizontal="center"/>
    </xf>
    <xf numFmtId="9" fontId="4" fillId="5" borderId="4" xfId="0" applyNumberFormat="1" applyFont="1" applyFill="1" applyBorder="1" applyAlignment="1">
      <alignment horizontal="right"/>
    </xf>
    <xf numFmtId="0" fontId="2" fillId="0" borderId="0" xfId="0" applyFont="1"/>
    <xf numFmtId="0" fontId="3" fillId="4" borderId="1" xfId="0" applyFont="1" applyFill="1" applyBorder="1"/>
    <xf numFmtId="0" fontId="2" fillId="0" borderId="1" xfId="0" applyFont="1" applyBorder="1"/>
    <xf numFmtId="9" fontId="2" fillId="0" borderId="1" xfId="0" applyNumberFormat="1" applyFont="1" applyBorder="1"/>
    <xf numFmtId="164" fontId="3" fillId="4" borderId="3" xfId="0" applyNumberFormat="1" applyFont="1" applyFill="1" applyBorder="1"/>
    <xf numFmtId="1" fontId="3" fillId="4" borderId="3" xfId="0" applyNumberFormat="1" applyFont="1" applyFill="1" applyBorder="1"/>
    <xf numFmtId="165" fontId="3" fillId="4" borderId="3" xfId="0" applyNumberFormat="1" applyFont="1" applyFill="1" applyBorder="1"/>
    <xf numFmtId="0" fontId="2" fillId="0" borderId="2" xfId="0" applyFont="1" applyBorder="1"/>
    <xf numFmtId="9" fontId="5" fillId="5" borderId="3" xfId="0" applyNumberFormat="1" applyFont="1" applyFill="1" applyBorder="1" applyAlignment="1">
      <alignment horizontal="right"/>
    </xf>
    <xf numFmtId="165" fontId="5" fillId="5" borderId="3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1" fontId="5" fillId="5" borderId="3" xfId="0" applyNumberFormat="1" applyFont="1" applyFill="1" applyBorder="1" applyAlignment="1">
      <alignment horizontal="right"/>
    </xf>
    <xf numFmtId="0" fontId="6" fillId="6" borderId="4" xfId="0" applyFont="1" applyFill="1" applyBorder="1"/>
    <xf numFmtId="0" fontId="7" fillId="6" borderId="4" xfId="0" applyFont="1" applyFill="1" applyBorder="1" applyAlignment="1">
      <alignment horizontal="left"/>
    </xf>
    <xf numFmtId="0" fontId="7" fillId="6" borderId="4" xfId="0" applyFont="1" applyFill="1" applyBorder="1"/>
    <xf numFmtId="0" fontId="1" fillId="0" borderId="0" xfId="0" applyFont="1"/>
    <xf numFmtId="0" fontId="7" fillId="6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1" fontId="0" fillId="5" borderId="4" xfId="0" applyNumberFormat="1" applyFill="1" applyBorder="1"/>
    <xf numFmtId="1" fontId="1" fillId="0" borderId="0" xfId="0" applyNumberFormat="1" applyFont="1"/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9" fillId="7" borderId="0" xfId="0" applyNumberFormat="1" applyFont="1" applyFill="1" applyAlignment="1">
      <alignment horizontal="center" vertical="center"/>
    </xf>
    <xf numFmtId="3" fontId="0" fillId="5" borderId="0" xfId="0" applyNumberFormat="1" applyFill="1"/>
    <xf numFmtId="0" fontId="0" fillId="0" borderId="0" xfId="0"/>
    <xf numFmtId="164" fontId="0" fillId="5" borderId="4" xfId="0" applyNumberFormat="1" applyFill="1" applyBorder="1"/>
    <xf numFmtId="1" fontId="1" fillId="0" borderId="4" xfId="0" applyNumberFormat="1" applyFont="1" applyBorder="1" applyAlignment="1">
      <alignment horizontal="center"/>
    </xf>
    <xf numFmtId="10" fontId="0" fillId="3" borderId="0" xfId="0" applyNumberFormat="1" applyFill="1"/>
    <xf numFmtId="0" fontId="0" fillId="3" borderId="0" xfId="0" applyFill="1" applyAlignment="1">
      <alignment horizontal="left"/>
    </xf>
    <xf numFmtId="165" fontId="0" fillId="3" borderId="0" xfId="0" applyNumberFormat="1" applyFill="1"/>
    <xf numFmtId="164" fontId="0" fillId="3" borderId="4" xfId="0" applyNumberFormat="1" applyFill="1" applyBorder="1"/>
    <xf numFmtId="0" fontId="0" fillId="3" borderId="4" xfId="0" applyFill="1" applyBorder="1"/>
    <xf numFmtId="9" fontId="0" fillId="3" borderId="0" xfId="0" applyNumberFormat="1" applyFill="1"/>
    <xf numFmtId="9" fontId="10" fillId="3" borderId="4" xfId="0" applyNumberFormat="1" applyFont="1" applyFill="1" applyBorder="1"/>
    <xf numFmtId="165" fontId="11" fillId="3" borderId="4" xfId="0" applyNumberFormat="1" applyFont="1" applyFill="1" applyBorder="1"/>
    <xf numFmtId="0" fontId="12" fillId="0" borderId="0" xfId="0" applyFont="1"/>
    <xf numFmtId="9" fontId="13" fillId="3" borderId="0" xfId="0" applyNumberFormat="1" applyFont="1" applyFill="1"/>
    <xf numFmtId="0" fontId="1" fillId="0" borderId="4" xfId="0" applyFont="1" applyBorder="1"/>
    <xf numFmtId="9" fontId="0" fillId="3" borderId="4" xfId="0" applyNumberFormat="1" applyFill="1" applyBorder="1"/>
    <xf numFmtId="9" fontId="1" fillId="0" borderId="4" xfId="0" applyNumberFormat="1" applyFont="1" applyBorder="1"/>
    <xf numFmtId="0" fontId="7" fillId="3" borderId="4" xfId="0" applyFont="1" applyFill="1" applyBorder="1" applyAlignment="1">
      <alignment horizontal="left"/>
    </xf>
    <xf numFmtId="9" fontId="11" fillId="3" borderId="4" xfId="0" applyNumberFormat="1" applyFont="1" applyFill="1" applyBorder="1"/>
    <xf numFmtId="0" fontId="11" fillId="3" borderId="4" xfId="0" applyFont="1" applyFill="1" applyBorder="1"/>
    <xf numFmtId="165" fontId="0" fillId="3" borderId="4" xfId="0" applyNumberFormat="1" applyFill="1" applyBorder="1"/>
    <xf numFmtId="165" fontId="1" fillId="0" borderId="4" xfId="0" applyNumberFormat="1" applyFont="1" applyBorder="1"/>
    <xf numFmtId="9" fontId="14" fillId="3" borderId="4" xfId="0" applyNumberFormat="1" applyFont="1" applyFill="1" applyBorder="1"/>
    <xf numFmtId="0" fontId="14" fillId="3" borderId="4" xfId="0" applyFont="1" applyFill="1" applyBorder="1"/>
    <xf numFmtId="1" fontId="15" fillId="3" borderId="4" xfId="0" applyNumberFormat="1" applyFont="1" applyFill="1" applyBorder="1"/>
    <xf numFmtId="0" fontId="15" fillId="0" borderId="4" xfId="0" applyFont="1" applyBorder="1"/>
    <xf numFmtId="165" fontId="14" fillId="3" borderId="4" xfId="0" applyNumberFormat="1" applyFont="1" applyFill="1" applyBorder="1"/>
    <xf numFmtId="3" fontId="14" fillId="3" borderId="4" xfId="0" applyNumberFormat="1" applyFont="1" applyFill="1" applyBorder="1"/>
    <xf numFmtId="0" fontId="13" fillId="3" borderId="4" xfId="0" applyFont="1" applyFill="1" applyBorder="1"/>
    <xf numFmtId="1" fontId="0" fillId="3" borderId="4" xfId="0" applyNumberFormat="1" applyFill="1" applyBorder="1"/>
    <xf numFmtId="9" fontId="1" fillId="0" borderId="0" xfId="0" applyNumberFormat="1" applyFont="1"/>
    <xf numFmtId="0" fontId="1" fillId="8" borderId="4" xfId="0" applyFont="1" applyFill="1" applyBorder="1"/>
    <xf numFmtId="164" fontId="1" fillId="0" borderId="4" xfId="0" applyNumberFormat="1" applyFont="1" applyBorder="1"/>
    <xf numFmtId="0" fontId="13" fillId="8" borderId="4" xfId="0" applyFont="1" applyFill="1" applyBorder="1"/>
    <xf numFmtId="164" fontId="13" fillId="3" borderId="4" xfId="0" applyNumberFormat="1" applyFont="1" applyFill="1" applyBorder="1"/>
    <xf numFmtId="1" fontId="13" fillId="3" borderId="4" xfId="0" applyNumberFormat="1" applyFont="1" applyFill="1" applyBorder="1"/>
    <xf numFmtId="164" fontId="1" fillId="0" borderId="0" xfId="0" applyNumberFormat="1" applyFont="1"/>
    <xf numFmtId="0" fontId="16" fillId="9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0" borderId="5" xfId="0" applyFont="1" applyBorder="1"/>
    <xf numFmtId="0" fontId="1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40</xdr:row>
      <xdr:rowOff>-38100</xdr:rowOff>
    </xdr:from>
    <xdr:ext cx="7477125" cy="74771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1B0C8F8-87C1-4A71-BEBD-3F971FEB99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7406640"/>
          <a:ext cx="7477125" cy="7477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0737-12E2-4EDA-8C5F-38762E8D549E}">
  <dimension ref="A1:AB1010"/>
  <sheetViews>
    <sheetView showGridLines="0" tabSelected="1" workbookViewId="0"/>
  </sheetViews>
  <sheetFormatPr defaultColWidth="14.44140625" defaultRowHeight="15" customHeight="1"/>
  <cols>
    <col min="1" max="1" width="5.6640625" customWidth="1"/>
    <col min="2" max="2" width="14.5546875" customWidth="1"/>
    <col min="3" max="3" width="15.6640625" customWidth="1"/>
    <col min="4" max="4" width="11.33203125" customWidth="1"/>
    <col min="5" max="5" width="10.44140625" customWidth="1"/>
    <col min="6" max="6" width="12.88671875" customWidth="1"/>
    <col min="7" max="7" width="13" customWidth="1"/>
    <col min="8" max="8" width="11.109375" customWidth="1"/>
    <col min="9" max="9" width="13.109375" customWidth="1"/>
    <col min="10" max="10" width="13.44140625" customWidth="1"/>
    <col min="11" max="12" width="8.88671875" customWidth="1"/>
    <col min="13" max="13" width="11.88671875" customWidth="1"/>
    <col min="14" max="14" width="13" customWidth="1"/>
    <col min="15" max="15" width="12.33203125" customWidth="1"/>
    <col min="16" max="16" width="10.33203125" customWidth="1"/>
    <col min="17" max="17" width="10.5546875" customWidth="1"/>
    <col min="18" max="18" width="9.109375" customWidth="1"/>
    <col min="19" max="19" width="7.5546875" customWidth="1"/>
    <col min="20" max="20" width="9.44140625" customWidth="1"/>
    <col min="21" max="21" width="11.88671875" customWidth="1"/>
    <col min="22" max="22" width="10.6640625" customWidth="1"/>
    <col min="23" max="23" width="10.5546875" customWidth="1"/>
    <col min="24" max="28" width="8.6640625" customWidth="1"/>
  </cols>
  <sheetData>
    <row r="1" spans="1:28" ht="14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4.4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4">
      <c r="A3" s="4"/>
      <c r="B3" s="5" t="s">
        <v>17</v>
      </c>
      <c r="C3" s="6">
        <f ca="1">IFERROR(__xludf.DUMMYFUNCTION("googlefinance(""NSE:""&amp;B3,""price"")"),2645)</f>
        <v>2645</v>
      </c>
      <c r="D3" s="7">
        <f ca="1">IFERROR(__xludf.DUMMYFUNCTION("GOOGLEFINANCE(""nse:""&amp;B3,""marketcap"")/10000000"),4417.9410365)</f>
        <v>4417.9410365000003</v>
      </c>
      <c r="E3" s="8">
        <f t="shared" ref="E3:F3" si="0">D15</f>
        <v>9050.5</v>
      </c>
      <c r="F3" s="6">
        <f t="shared" si="0"/>
        <v>108.60600000000001</v>
      </c>
      <c r="G3" s="9">
        <v>77</v>
      </c>
      <c r="H3" s="6">
        <f>F15</f>
        <v>63.817600000000006</v>
      </c>
      <c r="I3" s="10">
        <v>17</v>
      </c>
      <c r="J3" s="10">
        <v>807</v>
      </c>
      <c r="K3" s="8">
        <v>19</v>
      </c>
      <c r="L3" s="8">
        <v>20</v>
      </c>
      <c r="M3" s="8">
        <v>10</v>
      </c>
      <c r="N3" s="10">
        <v>1098</v>
      </c>
      <c r="O3" s="10">
        <v>756</v>
      </c>
      <c r="P3" s="10">
        <v>1767</v>
      </c>
      <c r="Q3" s="10">
        <v>947</v>
      </c>
      <c r="R3" s="10">
        <v>380</v>
      </c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4.4">
      <c r="A4" s="1"/>
      <c r="B4" s="11" t="s">
        <v>18</v>
      </c>
      <c r="C4" s="12">
        <v>2239</v>
      </c>
      <c r="D4" s="13">
        <f ca="1">C4*D3/C3</f>
        <v>3739.7996146402647</v>
      </c>
      <c r="E4" s="12">
        <v>6480</v>
      </c>
      <c r="F4" s="12">
        <v>40</v>
      </c>
      <c r="G4" s="9">
        <v>86</v>
      </c>
      <c r="H4" s="13">
        <v>22.48</v>
      </c>
      <c r="I4" s="12">
        <v>17</v>
      </c>
      <c r="J4" s="12">
        <v>693</v>
      </c>
      <c r="K4" s="12">
        <v>27</v>
      </c>
      <c r="L4" s="12">
        <v>10</v>
      </c>
      <c r="M4" s="12">
        <v>10</v>
      </c>
      <c r="N4" s="12">
        <v>988</v>
      </c>
      <c r="O4" s="12">
        <v>692</v>
      </c>
      <c r="P4" s="12">
        <v>1540</v>
      </c>
      <c r="Q4" s="12">
        <v>835</v>
      </c>
      <c r="R4" s="12">
        <v>369</v>
      </c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4.4">
      <c r="A5" s="1"/>
      <c r="B5" s="14" t="s">
        <v>19</v>
      </c>
      <c r="C5" s="15">
        <f t="shared" ref="C5:R5" ca="1" si="1">(C3/C4)-1</f>
        <v>0.1813309513175525</v>
      </c>
      <c r="D5" s="15">
        <f t="shared" ca="1" si="1"/>
        <v>0.1813309513175525</v>
      </c>
      <c r="E5" s="15">
        <f t="shared" si="1"/>
        <v>0.39668209876543203</v>
      </c>
      <c r="F5" s="15">
        <f t="shared" si="1"/>
        <v>1.7151500000000004</v>
      </c>
      <c r="G5" s="16">
        <f t="shared" si="1"/>
        <v>-0.10465116279069764</v>
      </c>
      <c r="H5" s="15">
        <f t="shared" si="1"/>
        <v>1.838861209964413</v>
      </c>
      <c r="I5" s="15">
        <f t="shared" si="1"/>
        <v>0</v>
      </c>
      <c r="J5" s="15">
        <f t="shared" si="1"/>
        <v>0.16450216450216448</v>
      </c>
      <c r="K5" s="15">
        <f t="shared" si="1"/>
        <v>-0.29629629629629628</v>
      </c>
      <c r="L5" s="15">
        <f t="shared" si="1"/>
        <v>1</v>
      </c>
      <c r="M5" s="15">
        <f t="shared" si="1"/>
        <v>0</v>
      </c>
      <c r="N5" s="15">
        <f t="shared" si="1"/>
        <v>0.11133603238866407</v>
      </c>
      <c r="O5" s="15">
        <f t="shared" si="1"/>
        <v>9.2485549132947931E-2</v>
      </c>
      <c r="P5" s="15">
        <f t="shared" si="1"/>
        <v>0.14740259740259742</v>
      </c>
      <c r="Q5" s="15">
        <f t="shared" si="1"/>
        <v>0.1341317365269461</v>
      </c>
      <c r="R5" s="15">
        <f t="shared" si="1"/>
        <v>2.9810298102981081E-2</v>
      </c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4.4">
      <c r="A6" s="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4.25" customHeight="1">
      <c r="A7" s="1"/>
      <c r="B7" s="18" t="s">
        <v>20</v>
      </c>
      <c r="C7" s="19"/>
      <c r="D7" s="18" t="s">
        <v>21</v>
      </c>
      <c r="E7" s="20"/>
      <c r="F7" s="19"/>
      <c r="G7" s="18" t="s">
        <v>22</v>
      </c>
      <c r="H7" s="19"/>
      <c r="I7" s="19"/>
      <c r="J7" s="18" t="s">
        <v>23</v>
      </c>
      <c r="K7" s="19"/>
      <c r="L7" s="19"/>
      <c r="M7" s="18" t="s">
        <v>24</v>
      </c>
      <c r="N7" s="19"/>
      <c r="O7" s="19"/>
      <c r="P7" s="19"/>
      <c r="Q7" s="17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25" customHeight="1">
      <c r="A8" s="4"/>
      <c r="B8" s="5" t="s">
        <v>25</v>
      </c>
      <c r="C8" s="21" t="s">
        <v>26</v>
      </c>
      <c r="D8" s="22" t="s">
        <v>27</v>
      </c>
      <c r="E8" s="21" t="s">
        <v>28</v>
      </c>
      <c r="F8" s="23" t="s">
        <v>29</v>
      </c>
      <c r="G8" s="5" t="s">
        <v>30</v>
      </c>
      <c r="H8" s="5" t="s">
        <v>31</v>
      </c>
      <c r="I8" s="5" t="s">
        <v>32</v>
      </c>
      <c r="J8" s="21" t="s">
        <v>33</v>
      </c>
      <c r="K8" s="22" t="s">
        <v>34</v>
      </c>
      <c r="L8" s="5" t="s">
        <v>35</v>
      </c>
      <c r="M8" s="22" t="s">
        <v>36</v>
      </c>
      <c r="N8" s="22" t="s">
        <v>37</v>
      </c>
      <c r="O8" s="5" t="s">
        <v>38</v>
      </c>
      <c r="P8" s="5" t="s">
        <v>39</v>
      </c>
      <c r="Q8" s="24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4.25" customHeight="1">
      <c r="A9" s="4"/>
      <c r="B9" s="25">
        <v>0.21</v>
      </c>
      <c r="C9" s="25">
        <f>R28</f>
        <v>-3.703703703703709E-2</v>
      </c>
      <c r="D9" s="26">
        <f>P30</f>
        <v>1.1976047904191617E-2</v>
      </c>
      <c r="E9" s="27">
        <f>N3/O3</f>
        <v>1.4523809523809523</v>
      </c>
      <c r="F9" s="28">
        <f>(R3/E3)*365</f>
        <v>15.325120159107232</v>
      </c>
      <c r="G9" s="25">
        <f>K3/J3</f>
        <v>2.3543990086741014E-2</v>
      </c>
      <c r="H9" s="25">
        <f>Q3/P3</f>
        <v>0.53593661573288054</v>
      </c>
      <c r="I9" s="28">
        <f>P31</f>
        <v>6.3658536585365866</v>
      </c>
      <c r="J9" s="25">
        <f>F3/J3</f>
        <v>0.13457992565055762</v>
      </c>
      <c r="K9" s="26">
        <f>G3/(P3-O3)</f>
        <v>7.6162215628091001E-2</v>
      </c>
      <c r="L9" s="25">
        <f>F3/P3</f>
        <v>6.14634974533107E-2</v>
      </c>
      <c r="M9" s="27">
        <f ca="1">C3/H3</f>
        <v>41.446246803389656</v>
      </c>
      <c r="N9" s="26">
        <f ca="1">H3/C3</f>
        <v>2.4127637051039701E-2</v>
      </c>
      <c r="O9" s="29">
        <f>J3/(I3/M3)</f>
        <v>474.70588235294122</v>
      </c>
      <c r="P9" s="27">
        <f ca="1">C3/O9</f>
        <v>5.5718711276332087</v>
      </c>
      <c r="Q9" s="24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25" customHeight="1">
      <c r="A10" s="17"/>
      <c r="B10" s="17"/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customHeight="1">
      <c r="A11" s="17"/>
      <c r="B11" s="17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2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6">
      <c r="A12" s="3"/>
      <c r="B12" s="30" t="s">
        <v>40</v>
      </c>
      <c r="C12" s="31" t="s">
        <v>41</v>
      </c>
      <c r="D12" s="30" t="s">
        <v>42</v>
      </c>
      <c r="E12" s="30" t="s">
        <v>43</v>
      </c>
      <c r="F12" s="30" t="s">
        <v>44</v>
      </c>
      <c r="G12" s="32" t="s">
        <v>45</v>
      </c>
      <c r="H12" s="33"/>
      <c r="I12" s="34" t="s">
        <v>46</v>
      </c>
      <c r="J12" s="34" t="s">
        <v>47</v>
      </c>
      <c r="K12" s="34" t="s">
        <v>48</v>
      </c>
      <c r="L12" s="35" t="s">
        <v>49</v>
      </c>
      <c r="M12" s="33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4">
      <c r="A13" s="3"/>
      <c r="B13" s="36">
        <f>FV(15%,5,0,-B14,0)</f>
        <v>943245.98025008047</v>
      </c>
      <c r="C13" s="31" t="s">
        <v>50</v>
      </c>
      <c r="D13" s="36">
        <f t="shared" ref="D13:F13" si="2">FV(15%,5,0,-D14,0)</f>
        <v>50099.218404221596</v>
      </c>
      <c r="E13" s="36">
        <f t="shared" si="2"/>
        <v>829.50835271851315</v>
      </c>
      <c r="F13" s="36">
        <f t="shared" si="2"/>
        <v>487.42456448491788</v>
      </c>
      <c r="G13" s="36">
        <f t="shared" ref="G13:G15" si="3">F13*40</f>
        <v>19496.982579396714</v>
      </c>
      <c r="H13" s="37"/>
      <c r="I13" s="38">
        <v>65.12</v>
      </c>
      <c r="J13" s="38">
        <v>65.14</v>
      </c>
      <c r="K13" s="39">
        <v>63.8</v>
      </c>
      <c r="L13" s="40">
        <f ca="1">J15/-4</f>
        <v>-10.151212772490021</v>
      </c>
      <c r="M13" s="33"/>
      <c r="N13" s="3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4.4">
      <c r="A14" s="3"/>
      <c r="B14" s="41">
        <f>FV(B18,6,0,-B15,0)</f>
        <v>468959.95704397024</v>
      </c>
      <c r="C14" s="31" t="s">
        <v>51</v>
      </c>
      <c r="D14" s="41">
        <f>FV(D18,6,0,-D15,0)</f>
        <v>24908.165847206892</v>
      </c>
      <c r="E14" s="41">
        <f t="shared" ref="E14:E15" si="4">D14*G18</f>
        <v>412.41225470725271</v>
      </c>
      <c r="F14" s="36">
        <f>(E14*F15)/E15</f>
        <v>242.33615367480223</v>
      </c>
      <c r="G14" s="36">
        <f t="shared" si="3"/>
        <v>9693.4461469920898</v>
      </c>
      <c r="H14" s="37"/>
      <c r="I14" s="34" t="s">
        <v>52</v>
      </c>
      <c r="J14" s="34" t="s">
        <v>53</v>
      </c>
      <c r="K14" s="34" t="s">
        <v>54</v>
      </c>
      <c r="L14" s="42"/>
      <c r="M14" s="33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4.4">
      <c r="A15" s="3"/>
      <c r="B15" s="36">
        <f>FV(B19,1,0,-B27,0)</f>
        <v>279625.5</v>
      </c>
      <c r="C15" s="31" t="s">
        <v>55</v>
      </c>
      <c r="D15" s="36">
        <f>FV(D19,1,0,-D27,0)</f>
        <v>9050.5</v>
      </c>
      <c r="E15" s="36">
        <f t="shared" si="4"/>
        <v>108.60600000000001</v>
      </c>
      <c r="F15" s="43">
        <f>FV(F19,1,0,-G27,0)</f>
        <v>63.817600000000006</v>
      </c>
      <c r="G15" s="36">
        <f t="shared" si="3"/>
        <v>2552.7040000000002</v>
      </c>
      <c r="H15" s="37"/>
      <c r="I15" s="44">
        <f>C4/I13</f>
        <v>34.38267813267813</v>
      </c>
      <c r="J15" s="44">
        <f ca="1">C3/J13</f>
        <v>40.604851089960086</v>
      </c>
      <c r="K15" s="44">
        <f ca="1">C3/K13</f>
        <v>41.457680250783703</v>
      </c>
      <c r="L15" s="42"/>
      <c r="M15" s="33"/>
      <c r="N15" s="33"/>
      <c r="O15" s="32" t="s">
        <v>56</v>
      </c>
      <c r="P15" s="32" t="s">
        <v>57</v>
      </c>
      <c r="Q15" s="32" t="s">
        <v>58</v>
      </c>
      <c r="R15" s="32" t="s">
        <v>58</v>
      </c>
      <c r="S15" s="32" t="s">
        <v>59</v>
      </c>
      <c r="T15" s="45"/>
      <c r="U15" s="3"/>
      <c r="V15" s="3"/>
      <c r="W15" s="3"/>
      <c r="X15" s="3"/>
      <c r="Y15" s="3"/>
      <c r="Z15" s="3"/>
      <c r="AA15" s="3"/>
      <c r="AB15" s="3"/>
    </row>
    <row r="16" spans="1:28" ht="14.4">
      <c r="A16" s="3"/>
      <c r="B16" s="3"/>
      <c r="C16" s="46"/>
      <c r="D16" s="47"/>
      <c r="E16" s="47"/>
      <c r="F16" s="47"/>
      <c r="G16" s="3"/>
      <c r="H16" s="33"/>
      <c r="I16" s="33"/>
      <c r="J16" s="33"/>
      <c r="K16" s="33"/>
      <c r="O16" s="48">
        <v>18.670000000000002</v>
      </c>
      <c r="P16" s="48">
        <v>16.940000000000001</v>
      </c>
      <c r="Q16" s="48">
        <v>14</v>
      </c>
      <c r="R16" s="49">
        <v>15.53</v>
      </c>
      <c r="S16" s="48">
        <f>SUM(O16:R16)</f>
        <v>65.14</v>
      </c>
      <c r="T16" s="3"/>
      <c r="U16" s="3"/>
      <c r="V16" s="3"/>
      <c r="W16" s="3"/>
      <c r="X16" s="3"/>
      <c r="Y16" s="3"/>
      <c r="Z16" s="3"/>
      <c r="AA16" s="3"/>
      <c r="AB16" s="3"/>
    </row>
    <row r="17" spans="1:28" ht="14.4">
      <c r="A17" s="3"/>
      <c r="B17" s="31" t="s">
        <v>60</v>
      </c>
      <c r="C17" s="31" t="s">
        <v>19</v>
      </c>
      <c r="D17" s="30" t="s">
        <v>61</v>
      </c>
      <c r="E17" s="32" t="s">
        <v>62</v>
      </c>
      <c r="F17" s="30" t="s">
        <v>63</v>
      </c>
      <c r="G17" s="30" t="s">
        <v>64</v>
      </c>
      <c r="I17" s="33"/>
      <c r="J17" s="3"/>
      <c r="K17" s="3"/>
      <c r="L17" s="3"/>
      <c r="M17" s="3"/>
      <c r="O17" s="33"/>
      <c r="P17" s="33"/>
      <c r="Q17" s="33"/>
      <c r="R17" s="33"/>
      <c r="S17" s="33"/>
      <c r="T17" s="3"/>
      <c r="U17" s="3"/>
      <c r="V17" s="3"/>
      <c r="W17" s="3"/>
      <c r="X17" s="3"/>
      <c r="Y17" s="3"/>
      <c r="Z17" s="3"/>
      <c r="AA17" s="3"/>
      <c r="AB17" s="3"/>
    </row>
    <row r="18" spans="1:28" ht="14.4">
      <c r="A18" s="3"/>
      <c r="B18" s="50">
        <v>0.09</v>
      </c>
      <c r="C18" s="31" t="s">
        <v>65</v>
      </c>
      <c r="D18" s="51">
        <f>AVERAGE(D23:D24)</f>
        <v>0.18379961939411571</v>
      </c>
      <c r="E18" s="51">
        <v>0.18</v>
      </c>
      <c r="F18" s="51">
        <v>0.18</v>
      </c>
      <c r="G18" s="52">
        <f>AVERAGE(F23:F24)</f>
        <v>1.655731125435312E-2</v>
      </c>
      <c r="J18" s="53"/>
      <c r="O18" s="32" t="s">
        <v>66</v>
      </c>
      <c r="P18" s="32" t="s">
        <v>67</v>
      </c>
      <c r="Q18" s="32" t="s">
        <v>68</v>
      </c>
      <c r="R18" s="32" t="s">
        <v>69</v>
      </c>
      <c r="S18" s="32" t="s">
        <v>70</v>
      </c>
      <c r="T18" s="32" t="s">
        <v>71</v>
      </c>
      <c r="X18" s="3"/>
      <c r="Y18" s="3"/>
      <c r="Z18" s="3"/>
      <c r="AA18" s="3"/>
      <c r="AB18" s="3"/>
    </row>
    <row r="19" spans="1:28" ht="14.4">
      <c r="A19" s="3"/>
      <c r="B19" s="54">
        <v>-0.01</v>
      </c>
      <c r="C19" s="31" t="s">
        <v>72</v>
      </c>
      <c r="D19" s="51">
        <v>0.15</v>
      </c>
      <c r="E19" s="51">
        <f>(E15/E27)-1</f>
        <v>-2.1567567567567503E-2</v>
      </c>
      <c r="F19" s="51">
        <v>-0.02</v>
      </c>
      <c r="G19" s="52">
        <v>1.2E-2</v>
      </c>
      <c r="N19" s="3"/>
      <c r="O19" s="55" t="s">
        <v>42</v>
      </c>
      <c r="P19" s="56">
        <v>0.32</v>
      </c>
      <c r="Q19" s="56">
        <v>0.24</v>
      </c>
      <c r="R19" s="57">
        <v>0.21</v>
      </c>
      <c r="S19" s="57">
        <v>0.16</v>
      </c>
      <c r="T19" s="56">
        <v>0.15</v>
      </c>
      <c r="X19" s="3"/>
      <c r="Y19" s="3"/>
      <c r="Z19" s="3"/>
      <c r="AA19" s="3"/>
      <c r="AB19" s="3"/>
    </row>
    <row r="20" spans="1:28" ht="14.4">
      <c r="A20" s="3"/>
      <c r="B20" s="3"/>
      <c r="C20" s="58"/>
      <c r="D20" s="59"/>
      <c r="E20" s="59"/>
      <c r="F20" s="60"/>
      <c r="G20" s="59"/>
      <c r="H20" s="33"/>
      <c r="I20" s="33"/>
      <c r="J20" s="37"/>
      <c r="K20" s="37"/>
      <c r="O20" s="55" t="s">
        <v>43</v>
      </c>
      <c r="P20" s="39" t="s">
        <v>73</v>
      </c>
      <c r="Q20" s="39" t="s">
        <v>73</v>
      </c>
      <c r="R20" s="57">
        <v>1.85</v>
      </c>
      <c r="S20" s="57">
        <v>-0.04</v>
      </c>
      <c r="T20" s="56">
        <v>-0.02</v>
      </c>
      <c r="U20" s="3"/>
      <c r="V20" s="3"/>
      <c r="W20" s="3"/>
      <c r="X20" s="3"/>
      <c r="Y20" s="3"/>
      <c r="Z20" s="3"/>
      <c r="AA20" s="3"/>
      <c r="AB20" s="3"/>
    </row>
    <row r="21" spans="1:28" ht="14.4">
      <c r="A21" s="3"/>
      <c r="B21" s="30" t="s">
        <v>40</v>
      </c>
      <c r="C21" s="30" t="s">
        <v>19</v>
      </c>
      <c r="D21" s="30" t="s">
        <v>61</v>
      </c>
      <c r="E21" s="32" t="s">
        <v>62</v>
      </c>
      <c r="F21" s="30" t="s">
        <v>64</v>
      </c>
      <c r="G21" s="30" t="s">
        <v>63</v>
      </c>
      <c r="H21" s="32" t="s">
        <v>74</v>
      </c>
      <c r="I21" s="32" t="s">
        <v>75</v>
      </c>
      <c r="J21" s="30" t="s">
        <v>76</v>
      </c>
      <c r="K21" s="30" t="s">
        <v>77</v>
      </c>
      <c r="L21" s="32" t="s">
        <v>78</v>
      </c>
      <c r="M21" s="32" t="s">
        <v>79</v>
      </c>
      <c r="O21" s="55" t="s">
        <v>64</v>
      </c>
      <c r="P21" s="61">
        <v>1.4999999999999999E-2</v>
      </c>
      <c r="Q21" s="61">
        <v>1.4800000000000001E-2</v>
      </c>
      <c r="R21" s="62">
        <v>1.4E-2</v>
      </c>
      <c r="S21" s="62">
        <v>1.2E-2</v>
      </c>
      <c r="T21" s="61">
        <v>1.2E-2</v>
      </c>
      <c r="U21" s="3"/>
      <c r="V21" s="3"/>
      <c r="W21" s="3"/>
      <c r="X21" s="33"/>
      <c r="Y21" s="33"/>
      <c r="Z21" s="33"/>
      <c r="AA21" s="33"/>
      <c r="AB21" s="3"/>
    </row>
    <row r="22" spans="1:28" ht="14.4">
      <c r="A22" s="3"/>
      <c r="B22" s="59">
        <f>(B27/B28)-1</f>
        <v>-9.7465203519966348E-3</v>
      </c>
      <c r="C22" s="31" t="s">
        <v>72</v>
      </c>
      <c r="D22" s="63">
        <f t="shared" ref="D22:E22" si="5">(D27/D28)-1</f>
        <v>0.21450617283950613</v>
      </c>
      <c r="E22" s="63">
        <f t="shared" si="5"/>
        <v>1.7749999999999999</v>
      </c>
      <c r="F22" s="64">
        <f>F27</f>
        <v>1.4</v>
      </c>
      <c r="G22" s="63">
        <f t="shared" ref="G22:I22" si="6">(G27/G28)-1</f>
        <v>1.8967971530249113</v>
      </c>
      <c r="H22" s="63">
        <f t="shared" si="6"/>
        <v>-0.20936936936936934</v>
      </c>
      <c r="I22" s="63">
        <f t="shared" si="6"/>
        <v>-0.20795660036166363</v>
      </c>
      <c r="J22" s="65">
        <f t="shared" ref="J22:L22" si="7">J27</f>
        <v>67.383292383292385</v>
      </c>
      <c r="K22" s="65">
        <f t="shared" si="7"/>
        <v>33.63022113022113</v>
      </c>
      <c r="L22" s="65">
        <f t="shared" si="7"/>
        <v>50.506756756756758</v>
      </c>
      <c r="M22" s="66">
        <v>0</v>
      </c>
      <c r="O22" s="3"/>
      <c r="P22" s="3"/>
      <c r="Q22" s="3"/>
      <c r="R22" s="3"/>
      <c r="S22" s="3"/>
      <c r="T22" s="3"/>
      <c r="U22" s="3"/>
      <c r="V22" s="3"/>
      <c r="W22" s="3"/>
      <c r="X22" s="33"/>
      <c r="Y22" s="33"/>
      <c r="Z22" s="33"/>
      <c r="AA22" s="33"/>
      <c r="AB22" s="3"/>
    </row>
    <row r="23" spans="1:28" ht="14.4">
      <c r="A23" s="3"/>
      <c r="B23" s="59">
        <f>(B27/B32)^(1/5)-1</f>
        <v>8.5662091648511129E-2</v>
      </c>
      <c r="C23" s="31" t="s">
        <v>80</v>
      </c>
      <c r="D23" s="63">
        <f t="shared" ref="D23:E23" si="8">(D27/D32)^(1/5)-1</f>
        <v>0.16674156478775304</v>
      </c>
      <c r="E23" s="63">
        <f t="shared" si="8"/>
        <v>8.4471771197698553E-2</v>
      </c>
      <c r="F23" s="67">
        <f>MEDIAN(F27:F32)</f>
        <v>1.8255781498305056E-2</v>
      </c>
      <c r="G23" s="63">
        <f t="shared" ref="G23:I23" si="9">(G27/G32)^(1/5)-1</f>
        <v>8.6750938313364223E-2</v>
      </c>
      <c r="H23" s="63">
        <f t="shared" si="9"/>
        <v>0.11519266018245933</v>
      </c>
      <c r="I23" s="63">
        <f t="shared" si="9"/>
        <v>0.17688621547605732</v>
      </c>
      <c r="J23" s="68">
        <f t="shared" ref="J23:L23" si="10">MEDIAN(J27:J32)</f>
        <v>76.036671561158656</v>
      </c>
      <c r="K23" s="68">
        <f t="shared" si="10"/>
        <v>34.164718237298885</v>
      </c>
      <c r="L23" s="68">
        <f t="shared" si="10"/>
        <v>54.25734925859016</v>
      </c>
      <c r="M23" s="66">
        <v>0</v>
      </c>
      <c r="O23" s="32" t="s">
        <v>81</v>
      </c>
      <c r="P23" s="32" t="s">
        <v>82</v>
      </c>
      <c r="Q23" s="32" t="s">
        <v>83</v>
      </c>
      <c r="R23" s="30" t="s">
        <v>19</v>
      </c>
      <c r="S23" s="3"/>
      <c r="T23" s="32" t="s">
        <v>81</v>
      </c>
      <c r="U23" s="32" t="s">
        <v>58</v>
      </c>
      <c r="V23" s="32" t="s">
        <v>84</v>
      </c>
      <c r="W23" s="30" t="s">
        <v>19</v>
      </c>
      <c r="AA23" s="33"/>
      <c r="AB23" s="3"/>
    </row>
    <row r="24" spans="1:28" ht="14.4">
      <c r="A24" s="3"/>
      <c r="B24" s="3"/>
      <c r="C24" s="31" t="s">
        <v>85</v>
      </c>
      <c r="D24" s="63">
        <f>(D27/D37)^(1/10)-1</f>
        <v>0.20085767400047838</v>
      </c>
      <c r="E24" s="63">
        <f>(E27/E36)^(1/9)-1</f>
        <v>0.22400554699084374</v>
      </c>
      <c r="F24" s="67">
        <f>MEDIAN(F27:F37)</f>
        <v>1.4858841010401188E-2</v>
      </c>
      <c r="G24" s="63">
        <f t="shared" ref="G24:I24" si="11">(G27/G34)^(1/7)-1</f>
        <v>0.22291396398799335</v>
      </c>
      <c r="H24" s="63">
        <f t="shared" si="11"/>
        <v>0.20205929955925273</v>
      </c>
      <c r="I24" s="63">
        <f t="shared" si="11"/>
        <v>0.15329033980068152</v>
      </c>
      <c r="J24" s="68">
        <f t="shared" ref="J24:L24" si="12">MEDIAN(J27:J37)</f>
        <v>71.694158754460261</v>
      </c>
      <c r="K24" s="68">
        <f t="shared" si="12"/>
        <v>34.164718237298885</v>
      </c>
      <c r="L24" s="68">
        <f t="shared" si="12"/>
        <v>54.25734925859016</v>
      </c>
      <c r="M24" s="66">
        <v>0</v>
      </c>
      <c r="O24" s="32" t="s">
        <v>40</v>
      </c>
      <c r="P24" s="69">
        <v>2878</v>
      </c>
      <c r="Q24" s="69">
        <v>2949</v>
      </c>
      <c r="R24" s="56">
        <f t="shared" ref="R24:R31" si="13">(P24/Q24)^(1/1)-1</f>
        <v>-2.4075957951848137E-2</v>
      </c>
      <c r="S24" s="3"/>
      <c r="T24" s="32" t="s">
        <v>40</v>
      </c>
      <c r="U24" s="69">
        <v>2825</v>
      </c>
      <c r="V24" s="69">
        <v>2852</v>
      </c>
      <c r="W24" s="56">
        <f t="shared" ref="W24:W31" si="14">(U24/V24)^(1/1)-1</f>
        <v>-9.4670406732118018E-3</v>
      </c>
      <c r="AA24" s="33"/>
      <c r="AB24" s="33"/>
    </row>
    <row r="25" spans="1:28" ht="14.4">
      <c r="A25" s="3"/>
      <c r="B25" s="3"/>
      <c r="C25" s="4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0" t="s">
        <v>86</v>
      </c>
      <c r="P25" s="69">
        <v>2171</v>
      </c>
      <c r="Q25" s="69">
        <v>1879</v>
      </c>
      <c r="R25" s="56">
        <f t="shared" si="13"/>
        <v>0.15540180947312399</v>
      </c>
      <c r="S25" s="3"/>
      <c r="T25" s="30" t="s">
        <v>86</v>
      </c>
      <c r="U25" s="69">
        <v>2027</v>
      </c>
      <c r="V25" s="69">
        <v>1817</v>
      </c>
      <c r="W25" s="56">
        <f t="shared" si="14"/>
        <v>0.11557512383048985</v>
      </c>
      <c r="AA25" s="33"/>
      <c r="AB25" s="33"/>
    </row>
    <row r="26" spans="1:28" ht="14.4">
      <c r="A26" s="3"/>
      <c r="B26" s="30" t="s">
        <v>40</v>
      </c>
      <c r="C26" s="30" t="s">
        <v>87</v>
      </c>
      <c r="D26" s="30" t="s">
        <v>42</v>
      </c>
      <c r="E26" s="30" t="s">
        <v>43</v>
      </c>
      <c r="F26" s="30" t="s">
        <v>64</v>
      </c>
      <c r="G26" s="30" t="s">
        <v>44</v>
      </c>
      <c r="H26" s="30" t="s">
        <v>88</v>
      </c>
      <c r="I26" s="30" t="s">
        <v>89</v>
      </c>
      <c r="J26" s="30" t="s">
        <v>76</v>
      </c>
      <c r="K26" s="30" t="s">
        <v>77</v>
      </c>
      <c r="L26" s="32" t="s">
        <v>78</v>
      </c>
      <c r="M26" s="30" t="s">
        <v>79</v>
      </c>
      <c r="N26" s="3"/>
      <c r="O26" s="30" t="s">
        <v>90</v>
      </c>
      <c r="P26" s="69">
        <v>2160</v>
      </c>
      <c r="Q26" s="69">
        <v>1863</v>
      </c>
      <c r="R26" s="56">
        <f t="shared" si="13"/>
        <v>0.15942028985507251</v>
      </c>
      <c r="S26" s="3"/>
      <c r="T26" s="30" t="s">
        <v>90</v>
      </c>
      <c r="U26" s="69">
        <v>2008</v>
      </c>
      <c r="V26" s="69">
        <v>1787</v>
      </c>
      <c r="W26" s="56">
        <f t="shared" si="14"/>
        <v>0.12367095691102414</v>
      </c>
      <c r="AA26" s="33"/>
      <c r="AB26" s="33"/>
    </row>
    <row r="27" spans="1:28" ht="14.4">
      <c r="A27" s="3"/>
      <c r="B27" s="55">
        <v>282450</v>
      </c>
      <c r="C27" s="31" t="s">
        <v>91</v>
      </c>
      <c r="D27" s="55">
        <v>7870</v>
      </c>
      <c r="E27" s="55">
        <v>111</v>
      </c>
      <c r="F27" s="55">
        <v>1.4</v>
      </c>
      <c r="G27" s="55">
        <v>65.12</v>
      </c>
      <c r="H27" s="55">
        <v>4388</v>
      </c>
      <c r="I27" s="55">
        <v>2190</v>
      </c>
      <c r="J27" s="70">
        <f t="shared" ref="J27:J34" si="15">H27/G27</f>
        <v>67.383292383292385</v>
      </c>
      <c r="K27" s="70">
        <f t="shared" ref="K27:K34" si="16">I27/G27</f>
        <v>33.63022113022113</v>
      </c>
      <c r="L27" s="70">
        <f t="shared" ref="L27:L34" si="17">AVERAGE(J27:K27)</f>
        <v>50.506756756756758</v>
      </c>
      <c r="M27" s="55">
        <v>0</v>
      </c>
      <c r="N27" s="3"/>
      <c r="O27" s="30" t="s">
        <v>92</v>
      </c>
      <c r="P27" s="69">
        <v>2.0499999999999998</v>
      </c>
      <c r="Q27" s="69">
        <v>0.68</v>
      </c>
      <c r="R27" s="56">
        <f t="shared" si="13"/>
        <v>2.0147058823529407</v>
      </c>
      <c r="S27" s="3"/>
      <c r="T27" s="30" t="s">
        <v>92</v>
      </c>
      <c r="U27" s="69">
        <v>2.12</v>
      </c>
      <c r="V27" s="69">
        <v>0.76</v>
      </c>
      <c r="W27" s="56">
        <f t="shared" si="14"/>
        <v>1.7894736842105265</v>
      </c>
      <c r="AA27" s="33"/>
      <c r="AB27" s="33"/>
    </row>
    <row r="28" spans="1:28" ht="14.4">
      <c r="A28" s="3"/>
      <c r="B28" s="55">
        <v>285230</v>
      </c>
      <c r="C28" s="31" t="s">
        <v>93</v>
      </c>
      <c r="D28" s="55">
        <v>6480</v>
      </c>
      <c r="E28" s="55">
        <v>40</v>
      </c>
      <c r="F28" s="62">
        <f t="shared" ref="F28:F39" si="18">E28/D28</f>
        <v>6.1728395061728392E-3</v>
      </c>
      <c r="G28" s="55">
        <v>22.48</v>
      </c>
      <c r="H28" s="55">
        <v>5550</v>
      </c>
      <c r="I28" s="55">
        <v>2765</v>
      </c>
      <c r="J28" s="70">
        <f t="shared" si="15"/>
        <v>246.88612099644126</v>
      </c>
      <c r="K28" s="70">
        <f t="shared" si="16"/>
        <v>122.99822064056939</v>
      </c>
      <c r="L28" s="70">
        <f t="shared" si="17"/>
        <v>184.94217081850533</v>
      </c>
      <c r="M28" s="70">
        <v>0</v>
      </c>
      <c r="N28" s="3"/>
      <c r="O28" s="30" t="s">
        <v>94</v>
      </c>
      <c r="P28" s="69">
        <v>26</v>
      </c>
      <c r="Q28" s="69">
        <v>27</v>
      </c>
      <c r="R28" s="56">
        <f t="shared" si="13"/>
        <v>-3.703703703703709E-2</v>
      </c>
      <c r="S28" s="3"/>
      <c r="T28" s="30" t="s">
        <v>94</v>
      </c>
      <c r="U28" s="69">
        <v>24.37</v>
      </c>
      <c r="V28" s="69">
        <v>31.62</v>
      </c>
      <c r="W28" s="56">
        <f t="shared" si="14"/>
        <v>-0.22928526249209358</v>
      </c>
      <c r="AA28" s="33"/>
      <c r="AB28" s="71"/>
    </row>
    <row r="29" spans="1:28" ht="14.4">
      <c r="A29" s="3"/>
      <c r="B29" s="55">
        <v>228150</v>
      </c>
      <c r="C29" s="31" t="s">
        <v>95</v>
      </c>
      <c r="D29" s="72">
        <v>4882</v>
      </c>
      <c r="E29" s="55">
        <v>79</v>
      </c>
      <c r="F29" s="62">
        <f t="shared" si="18"/>
        <v>1.6181892666939778E-2</v>
      </c>
      <c r="G29" s="73">
        <v>45.33</v>
      </c>
      <c r="H29" s="55">
        <v>3839</v>
      </c>
      <c r="I29" s="55">
        <v>1420</v>
      </c>
      <c r="J29" s="70">
        <f t="shared" si="15"/>
        <v>84.690050739024926</v>
      </c>
      <c r="K29" s="70">
        <f t="shared" si="16"/>
        <v>31.325832781822193</v>
      </c>
      <c r="L29" s="70">
        <f t="shared" si="17"/>
        <v>58.007941760423563</v>
      </c>
      <c r="M29" s="70">
        <v>0</v>
      </c>
      <c r="N29" s="3"/>
      <c r="O29" s="30" t="s">
        <v>44</v>
      </c>
      <c r="P29" s="69">
        <v>15.53</v>
      </c>
      <c r="Q29" s="69">
        <v>15.51</v>
      </c>
      <c r="R29" s="56">
        <f t="shared" si="13"/>
        <v>1.2894906511926596E-3</v>
      </c>
      <c r="S29" s="3"/>
      <c r="T29" s="30" t="s">
        <v>44</v>
      </c>
      <c r="U29" s="69">
        <v>14</v>
      </c>
      <c r="V29" s="69">
        <v>18.05</v>
      </c>
      <c r="W29" s="56">
        <f t="shared" si="14"/>
        <v>-0.22437673130193914</v>
      </c>
      <c r="AA29" s="33"/>
      <c r="AB29" s="71"/>
    </row>
    <row r="30" spans="1:28" ht="14.4">
      <c r="A30" s="3"/>
      <c r="B30" s="55">
        <v>220210</v>
      </c>
      <c r="C30" s="31" t="s">
        <v>96</v>
      </c>
      <c r="D30" s="69">
        <v>5201</v>
      </c>
      <c r="E30" s="74">
        <v>35</v>
      </c>
      <c r="F30" s="62">
        <f t="shared" si="18"/>
        <v>6.7294751009421266E-3</v>
      </c>
      <c r="G30" s="75">
        <v>20.46</v>
      </c>
      <c r="H30" s="76">
        <v>3192</v>
      </c>
      <c r="I30" s="76">
        <v>1241</v>
      </c>
      <c r="J30" s="70">
        <f t="shared" si="15"/>
        <v>156.01173020527858</v>
      </c>
      <c r="K30" s="70">
        <f t="shared" si="16"/>
        <v>60.654936461388068</v>
      </c>
      <c r="L30" s="70">
        <f t="shared" si="17"/>
        <v>108.33333333333333</v>
      </c>
      <c r="M30" s="70">
        <v>0</v>
      </c>
      <c r="N30" s="3"/>
      <c r="O30" s="30" t="s">
        <v>97</v>
      </c>
      <c r="P30" s="61">
        <f t="shared" ref="P30:Q30" si="19">P28/P25</f>
        <v>1.1976047904191617E-2</v>
      </c>
      <c r="Q30" s="61">
        <f t="shared" si="19"/>
        <v>1.4369345396487493E-2</v>
      </c>
      <c r="R30" s="56">
        <f t="shared" si="13"/>
        <v>-0.16655577733422033</v>
      </c>
      <c r="S30" s="3"/>
      <c r="T30" s="30" t="s">
        <v>97</v>
      </c>
      <c r="U30" s="61">
        <f t="shared" ref="U30:V30" si="20">U28/U25</f>
        <v>1.2022693635915146E-2</v>
      </c>
      <c r="V30" s="61">
        <f t="shared" si="20"/>
        <v>1.7402311502476609E-2</v>
      </c>
      <c r="W30" s="56">
        <f t="shared" si="14"/>
        <v>-0.30913237392606507</v>
      </c>
      <c r="AA30" s="77"/>
      <c r="AB30" s="71"/>
    </row>
    <row r="31" spans="1:28" ht="15.75" customHeight="1">
      <c r="A31" s="3"/>
      <c r="B31" s="49">
        <v>222158</v>
      </c>
      <c r="C31" s="31" t="s">
        <v>98</v>
      </c>
      <c r="D31" s="69">
        <v>4448</v>
      </c>
      <c r="E31" s="49">
        <v>98</v>
      </c>
      <c r="F31" s="62">
        <f t="shared" si="18"/>
        <v>2.2032374100719423E-2</v>
      </c>
      <c r="G31" s="48">
        <v>57.35</v>
      </c>
      <c r="H31" s="70">
        <v>3310</v>
      </c>
      <c r="I31" s="70">
        <v>1990</v>
      </c>
      <c r="J31" s="70">
        <f t="shared" si="15"/>
        <v>57.715780296425457</v>
      </c>
      <c r="K31" s="70">
        <f t="shared" si="16"/>
        <v>34.699215344376633</v>
      </c>
      <c r="L31" s="70">
        <f t="shared" si="17"/>
        <v>46.207497820401045</v>
      </c>
      <c r="M31" s="70">
        <v>0</v>
      </c>
      <c r="N31" s="3"/>
      <c r="O31" s="32" t="s">
        <v>32</v>
      </c>
      <c r="P31" s="48">
        <f t="shared" ref="P31:Q31" si="21">(P25-P26+P27)/P27</f>
        <v>6.3658536585365866</v>
      </c>
      <c r="Q31" s="48">
        <f t="shared" si="21"/>
        <v>24.52941176470588</v>
      </c>
      <c r="R31" s="56">
        <f t="shared" si="13"/>
        <v>-0.74048078610282497</v>
      </c>
      <c r="S31" s="3"/>
      <c r="T31" s="32" t="s">
        <v>32</v>
      </c>
      <c r="U31" s="48">
        <f t="shared" ref="U31:V31" si="22">(U25-U26+U27)/U27</f>
        <v>9.9622641509433958</v>
      </c>
      <c r="V31" s="48">
        <f t="shared" si="22"/>
        <v>40.473684210526315</v>
      </c>
      <c r="W31" s="56">
        <f t="shared" si="14"/>
        <v>-0.75385823294158061</v>
      </c>
      <c r="AA31" s="77"/>
      <c r="AB31" s="71"/>
    </row>
    <row r="32" spans="1:28" ht="15.75" customHeight="1">
      <c r="A32" s="3"/>
      <c r="B32" s="49">
        <v>187270</v>
      </c>
      <c r="C32" s="31" t="s">
        <v>99</v>
      </c>
      <c r="D32" s="49">
        <v>3640</v>
      </c>
      <c r="E32" s="49">
        <v>74</v>
      </c>
      <c r="F32" s="62">
        <f t="shared" si="18"/>
        <v>2.032967032967033E-2</v>
      </c>
      <c r="G32" s="48">
        <v>42.96</v>
      </c>
      <c r="H32" s="70">
        <v>2544</v>
      </c>
      <c r="I32" s="70">
        <v>970</v>
      </c>
      <c r="J32" s="70">
        <f t="shared" si="15"/>
        <v>59.217877094972067</v>
      </c>
      <c r="K32" s="70">
        <f t="shared" si="16"/>
        <v>22.579143389199256</v>
      </c>
      <c r="L32" s="70">
        <f t="shared" si="17"/>
        <v>40.898510242085663</v>
      </c>
      <c r="M32" s="70">
        <v>0</v>
      </c>
      <c r="N32" s="3"/>
      <c r="O32" s="3"/>
      <c r="P32" s="3"/>
      <c r="Q32" s="3"/>
      <c r="R32" s="3"/>
      <c r="S32" s="3"/>
      <c r="T32" s="3"/>
      <c r="AA32" s="33"/>
      <c r="AB32" s="71"/>
    </row>
    <row r="33" spans="1:28" ht="15.75" customHeight="1">
      <c r="A33" s="3"/>
      <c r="B33" s="49"/>
      <c r="C33" s="31" t="s">
        <v>100</v>
      </c>
      <c r="D33" s="49">
        <v>3064</v>
      </c>
      <c r="E33" s="49">
        <v>66</v>
      </c>
      <c r="F33" s="62">
        <f t="shared" si="18"/>
        <v>2.1540469973890339E-2</v>
      </c>
      <c r="G33" s="48">
        <v>38.799999999999997</v>
      </c>
      <c r="H33" s="70">
        <v>1182</v>
      </c>
      <c r="I33" s="70">
        <v>823</v>
      </c>
      <c r="J33" s="70">
        <f t="shared" si="15"/>
        <v>30.463917525773198</v>
      </c>
      <c r="K33" s="70">
        <f t="shared" si="16"/>
        <v>21.211340206185568</v>
      </c>
      <c r="L33" s="70">
        <f t="shared" si="17"/>
        <v>25.837628865979383</v>
      </c>
      <c r="M33" s="70">
        <v>0</v>
      </c>
      <c r="N33" s="3"/>
      <c r="O33" s="49" t="s">
        <v>101</v>
      </c>
      <c r="Q33" s="33"/>
      <c r="S33" s="33"/>
      <c r="T33" s="33"/>
      <c r="U33" s="33"/>
      <c r="W33" s="33"/>
      <c r="Y33" s="33"/>
      <c r="AA33" s="33"/>
      <c r="AB33" s="71"/>
    </row>
    <row r="34" spans="1:28" ht="15.75" customHeight="1">
      <c r="A34" s="3"/>
      <c r="B34" s="49" t="s">
        <v>102</v>
      </c>
      <c r="C34" s="78" t="s">
        <v>103</v>
      </c>
      <c r="D34" s="49">
        <v>2505</v>
      </c>
      <c r="E34" s="49">
        <v>25</v>
      </c>
      <c r="F34" s="62">
        <f t="shared" si="18"/>
        <v>9.9800399201596807E-3</v>
      </c>
      <c r="G34" s="48">
        <v>15.92</v>
      </c>
      <c r="H34" s="70">
        <v>1210</v>
      </c>
      <c r="I34" s="70">
        <v>807</v>
      </c>
      <c r="J34" s="70">
        <f t="shared" si="15"/>
        <v>76.005025125628137</v>
      </c>
      <c r="K34" s="70">
        <f t="shared" si="16"/>
        <v>50.69095477386935</v>
      </c>
      <c r="L34" s="70">
        <f t="shared" si="17"/>
        <v>63.347989949748744</v>
      </c>
      <c r="M34" s="70">
        <v>0</v>
      </c>
      <c r="N34" s="3"/>
      <c r="O34" s="32" t="s">
        <v>82</v>
      </c>
      <c r="P34" s="32" t="s">
        <v>82</v>
      </c>
      <c r="Q34" s="32" t="s">
        <v>83</v>
      </c>
      <c r="R34" s="32" t="s">
        <v>104</v>
      </c>
      <c r="S34" s="30" t="s">
        <v>19</v>
      </c>
      <c r="T34" s="33"/>
      <c r="U34" s="33"/>
      <c r="V34" s="33"/>
      <c r="W34" s="33"/>
      <c r="X34" s="33"/>
      <c r="Y34" s="33"/>
      <c r="AA34" s="3"/>
      <c r="AB34" s="71"/>
    </row>
    <row r="35" spans="1:28" ht="15.75" customHeight="1">
      <c r="A35" s="3"/>
      <c r="B35" s="49"/>
      <c r="C35" s="31" t="s">
        <v>105</v>
      </c>
      <c r="D35" s="49">
        <v>2019</v>
      </c>
      <c r="E35" s="49">
        <v>30</v>
      </c>
      <c r="F35" s="62">
        <f t="shared" si="18"/>
        <v>1.4858841010401188E-2</v>
      </c>
      <c r="G35" s="49"/>
      <c r="H35" s="49"/>
      <c r="I35" s="49"/>
      <c r="J35" s="49"/>
      <c r="K35" s="49"/>
      <c r="L35" s="49"/>
      <c r="M35" s="49"/>
      <c r="N35" s="3"/>
      <c r="O35" s="32" t="s">
        <v>106</v>
      </c>
      <c r="P35" s="49">
        <v>2103</v>
      </c>
      <c r="Q35" s="49">
        <v>1805</v>
      </c>
      <c r="R35" s="56">
        <f t="shared" ref="R35:R38" si="23">P35/$P$40</f>
        <v>0.9740395081169958</v>
      </c>
      <c r="S35" s="56">
        <f t="shared" ref="S35:S38" si="24">(P35/Q35)^(1/1)-1</f>
        <v>0.16509695290858728</v>
      </c>
      <c r="T35" s="33"/>
      <c r="U35" s="33"/>
      <c r="V35" s="33"/>
      <c r="W35" s="33"/>
      <c r="X35" s="71"/>
      <c r="Y35" s="71"/>
      <c r="AA35" s="3"/>
      <c r="AB35" s="33"/>
    </row>
    <row r="36" spans="1:28" ht="15.75" customHeight="1">
      <c r="A36" s="3"/>
      <c r="B36" s="49"/>
      <c r="C36" s="31" t="s">
        <v>107</v>
      </c>
      <c r="D36" s="49">
        <v>1538</v>
      </c>
      <c r="E36" s="49">
        <v>18</v>
      </c>
      <c r="F36" s="62">
        <f t="shared" si="18"/>
        <v>1.1703511053315995E-2</v>
      </c>
      <c r="G36" s="49"/>
      <c r="H36" s="49"/>
      <c r="I36" s="49"/>
      <c r="J36" s="49"/>
      <c r="K36" s="49"/>
      <c r="L36" s="49"/>
      <c r="M36" s="49"/>
      <c r="N36" s="3"/>
      <c r="O36" s="32" t="s">
        <v>108</v>
      </c>
      <c r="P36" s="49">
        <v>2.0499999999999998</v>
      </c>
      <c r="Q36" s="49">
        <v>0.68</v>
      </c>
      <c r="R36" s="56">
        <f t="shared" si="23"/>
        <v>9.4949167457909712E-4</v>
      </c>
      <c r="S36" s="56">
        <f t="shared" si="24"/>
        <v>2.0147058823529407</v>
      </c>
      <c r="T36" s="33"/>
      <c r="U36" s="33"/>
      <c r="V36" s="33"/>
      <c r="W36" s="33"/>
      <c r="X36" s="71"/>
      <c r="Y36" s="71"/>
      <c r="AA36" s="3"/>
      <c r="AB36" s="33"/>
    </row>
    <row r="37" spans="1:28" ht="15.75" customHeight="1">
      <c r="A37" s="3"/>
      <c r="B37" s="49"/>
      <c r="C37" s="31" t="s">
        <v>109</v>
      </c>
      <c r="D37" s="49">
        <v>1262</v>
      </c>
      <c r="E37" s="49">
        <v>-4</v>
      </c>
      <c r="F37" s="62">
        <f t="shared" si="18"/>
        <v>-3.1695721077654518E-3</v>
      </c>
      <c r="G37" s="49"/>
      <c r="H37" s="49"/>
      <c r="I37" s="49"/>
      <c r="J37" s="49"/>
      <c r="K37" s="49"/>
      <c r="L37" s="49"/>
      <c r="M37" s="49"/>
      <c r="N37" s="3"/>
      <c r="O37" s="32" t="s">
        <v>110</v>
      </c>
      <c r="P37" s="49">
        <v>12</v>
      </c>
      <c r="Q37" s="49">
        <v>9</v>
      </c>
      <c r="R37" s="56">
        <f t="shared" si="23"/>
        <v>5.5580000463166662E-3</v>
      </c>
      <c r="S37" s="56">
        <f t="shared" si="24"/>
        <v>0.33333333333333326</v>
      </c>
      <c r="T37" s="33"/>
      <c r="U37" s="33"/>
      <c r="V37" s="33"/>
      <c r="W37" s="33"/>
      <c r="X37" s="71"/>
      <c r="Y37" s="71"/>
      <c r="Z37" s="3"/>
      <c r="AA37" s="3"/>
      <c r="AB37" s="3"/>
    </row>
    <row r="38" spans="1:28" ht="15.75" customHeight="1">
      <c r="A38" s="3"/>
      <c r="B38" s="49"/>
      <c r="C38" s="31" t="s">
        <v>111</v>
      </c>
      <c r="D38" s="49">
        <v>934</v>
      </c>
      <c r="E38" s="49">
        <v>-17</v>
      </c>
      <c r="F38" s="62">
        <f t="shared" si="18"/>
        <v>-1.8201284796573874E-2</v>
      </c>
      <c r="G38" s="49"/>
      <c r="H38" s="49"/>
      <c r="I38" s="49"/>
      <c r="J38" s="49"/>
      <c r="K38" s="49"/>
      <c r="L38" s="49"/>
      <c r="M38" s="49"/>
      <c r="O38" s="32" t="s">
        <v>112</v>
      </c>
      <c r="P38" s="49">
        <v>42</v>
      </c>
      <c r="Q38" s="69">
        <v>48</v>
      </c>
      <c r="R38" s="56">
        <f t="shared" si="23"/>
        <v>1.9453000162108332E-2</v>
      </c>
      <c r="S38" s="56">
        <f t="shared" si="24"/>
        <v>-0.125</v>
      </c>
      <c r="T38" s="33"/>
      <c r="U38" s="33"/>
      <c r="V38" s="33"/>
      <c r="W38" s="33"/>
      <c r="X38" s="71"/>
      <c r="Y38" s="71"/>
      <c r="AB38" s="3"/>
    </row>
    <row r="39" spans="1:28" ht="15.75" customHeight="1">
      <c r="A39" s="3"/>
      <c r="B39" s="49"/>
      <c r="C39" s="31" t="s">
        <v>113</v>
      </c>
      <c r="D39" s="49">
        <v>698</v>
      </c>
      <c r="E39" s="49">
        <v>-40</v>
      </c>
      <c r="F39" s="62">
        <f t="shared" si="18"/>
        <v>-5.730659025787966E-2</v>
      </c>
      <c r="G39" s="49"/>
      <c r="H39" s="49"/>
      <c r="I39" s="49"/>
      <c r="J39" s="49"/>
      <c r="K39" s="49"/>
      <c r="L39" s="49"/>
      <c r="M39" s="49"/>
      <c r="O39" s="33"/>
      <c r="P39" s="33"/>
      <c r="Q39" s="33"/>
      <c r="R39" s="33"/>
      <c r="S39" s="71"/>
      <c r="T39" s="33"/>
      <c r="U39" s="33"/>
      <c r="V39" s="33"/>
      <c r="W39" s="33"/>
      <c r="X39" s="33"/>
      <c r="Y39" s="71"/>
      <c r="AB39" s="3"/>
    </row>
    <row r="40" spans="1:28" ht="15.75" customHeight="1">
      <c r="A40" s="3"/>
      <c r="B40" s="3">
        <v>40</v>
      </c>
      <c r="C40" s="46">
        <v>2002</v>
      </c>
      <c r="D40" s="3" t="s">
        <v>114</v>
      </c>
      <c r="E40" s="3"/>
      <c r="F40" s="3"/>
      <c r="G40" s="3"/>
      <c r="H40" s="3"/>
      <c r="I40" s="3"/>
      <c r="J40" s="3"/>
      <c r="K40" s="3"/>
      <c r="L40" s="3"/>
      <c r="M40" s="3"/>
      <c r="O40" s="32" t="s">
        <v>115</v>
      </c>
      <c r="P40" s="70">
        <f t="shared" ref="P40:R40" si="25">SUM(P35:P38)</f>
        <v>2159.0500000000002</v>
      </c>
      <c r="Q40" s="70">
        <f t="shared" si="25"/>
        <v>1862.68</v>
      </c>
      <c r="R40" s="70">
        <f t="shared" si="25"/>
        <v>1</v>
      </c>
      <c r="S40" s="56">
        <f>(P40/Q40)^(1/1)-1</f>
        <v>0.1591094551935921</v>
      </c>
      <c r="T40" s="77"/>
      <c r="U40" s="33"/>
      <c r="V40" s="37"/>
      <c r="W40" s="37"/>
      <c r="X40" s="37"/>
      <c r="Y40" s="71"/>
      <c r="AB40" s="3"/>
    </row>
    <row r="41" spans="1:28" ht="15.75" customHeight="1">
      <c r="A41" s="3"/>
      <c r="B41" s="3"/>
      <c r="F41" s="33"/>
      <c r="G41" s="33"/>
      <c r="H41" s="33"/>
      <c r="I41" s="33"/>
      <c r="J41" s="33"/>
      <c r="K41" s="32" t="s">
        <v>116</v>
      </c>
      <c r="L41" s="32">
        <v>2023</v>
      </c>
      <c r="M41" s="32">
        <v>2016</v>
      </c>
      <c r="Z41" s="3"/>
      <c r="AA41" s="3"/>
      <c r="AB41" s="3"/>
    </row>
    <row r="42" spans="1:28" ht="15.75" customHeight="1">
      <c r="A42" s="3"/>
      <c r="B42" s="3"/>
      <c r="F42" s="33"/>
      <c r="J42" s="33"/>
      <c r="K42" s="79" t="s">
        <v>117</v>
      </c>
      <c r="L42" s="56">
        <v>0.315</v>
      </c>
      <c r="M42" s="57">
        <v>0.46</v>
      </c>
      <c r="O42" s="32" t="s">
        <v>118</v>
      </c>
      <c r="P42" s="32" t="s">
        <v>82</v>
      </c>
      <c r="Q42" s="32" t="s">
        <v>82</v>
      </c>
      <c r="R42" s="32" t="s">
        <v>83</v>
      </c>
      <c r="S42" s="32" t="s">
        <v>104</v>
      </c>
      <c r="T42" s="32" t="s">
        <v>19</v>
      </c>
      <c r="Z42" s="3"/>
      <c r="AA42" s="3"/>
      <c r="AB42" s="3"/>
    </row>
    <row r="43" spans="1:28" ht="15.75" customHeight="1">
      <c r="A43" s="3"/>
      <c r="B43" s="3"/>
      <c r="F43" s="33"/>
      <c r="J43" s="33"/>
      <c r="K43" s="79" t="s">
        <v>119</v>
      </c>
      <c r="L43" s="56">
        <v>0.35599999999999998</v>
      </c>
      <c r="M43" s="57">
        <v>0.12</v>
      </c>
      <c r="N43" s="3"/>
      <c r="O43" s="80" t="s">
        <v>120</v>
      </c>
      <c r="P43" s="81"/>
      <c r="Q43" s="55">
        <v>2002</v>
      </c>
      <c r="R43" s="55">
        <v>1703</v>
      </c>
      <c r="S43" s="56">
        <f t="shared" ref="S43:S45" si="26">Q43/$Q$47</f>
        <v>0.92215568862275454</v>
      </c>
      <c r="T43" s="56">
        <f t="shared" ref="T43:T45" si="27">(Q43/R43)^(1/1)-1</f>
        <v>0.17557251908396942</v>
      </c>
      <c r="Z43" s="3"/>
      <c r="AA43" s="3"/>
      <c r="AB43" s="3"/>
    </row>
    <row r="44" spans="1:28" ht="15.75" customHeight="1">
      <c r="A44" s="3"/>
      <c r="B44" s="3"/>
      <c r="F44" s="33"/>
      <c r="J44" s="33"/>
      <c r="K44" s="79" t="s">
        <v>121</v>
      </c>
      <c r="L44" s="56">
        <v>0.26</v>
      </c>
      <c r="M44" s="57">
        <v>0.12590000000000001</v>
      </c>
      <c r="N44" s="3"/>
      <c r="O44" s="80" t="s">
        <v>122</v>
      </c>
      <c r="P44" s="81"/>
      <c r="Q44" s="55">
        <v>140</v>
      </c>
      <c r="R44" s="55">
        <v>144</v>
      </c>
      <c r="S44" s="56">
        <f t="shared" si="26"/>
        <v>6.4486411791801007E-2</v>
      </c>
      <c r="T44" s="56">
        <f t="shared" si="27"/>
        <v>-2.777777777777779E-2</v>
      </c>
      <c r="Z44" s="3"/>
      <c r="AA44" s="3"/>
      <c r="AB44" s="3"/>
    </row>
    <row r="45" spans="1:28" ht="15.75" customHeight="1">
      <c r="A45" s="3"/>
      <c r="B45" s="3"/>
      <c r="F45" s="33"/>
      <c r="J45" s="33"/>
      <c r="K45" s="79" t="s">
        <v>123</v>
      </c>
      <c r="L45" s="56">
        <v>7.0000000000000007E-2</v>
      </c>
      <c r="M45" s="57">
        <v>0.06</v>
      </c>
      <c r="N45" s="3"/>
      <c r="O45" s="80" t="s">
        <v>124</v>
      </c>
      <c r="P45" s="81"/>
      <c r="Q45" s="55">
        <v>29</v>
      </c>
      <c r="R45" s="55">
        <v>31</v>
      </c>
      <c r="S45" s="56">
        <f t="shared" si="26"/>
        <v>1.3357899585444496E-2</v>
      </c>
      <c r="T45" s="56">
        <f t="shared" si="27"/>
        <v>-6.4516129032258118E-2</v>
      </c>
      <c r="Z45" s="3"/>
      <c r="AA45" s="3"/>
      <c r="AB45" s="3"/>
    </row>
    <row r="46" spans="1:28" ht="15.75" customHeight="1">
      <c r="A46" s="3"/>
      <c r="B46" s="3"/>
      <c r="C46" s="46"/>
      <c r="D46" s="3"/>
      <c r="E46" s="33"/>
      <c r="F46" s="33"/>
      <c r="J46" s="33"/>
      <c r="K46" s="3"/>
      <c r="L46" s="3"/>
      <c r="M46" s="3"/>
      <c r="N46" s="3"/>
      <c r="Z46" s="3"/>
      <c r="AA46" s="3"/>
      <c r="AB46" s="3"/>
    </row>
    <row r="47" spans="1:28" ht="15.75" customHeight="1">
      <c r="A47" s="3"/>
      <c r="B47" s="3"/>
      <c r="C47" s="4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80" t="s">
        <v>125</v>
      </c>
      <c r="P47" s="81"/>
      <c r="Q47" s="55">
        <f t="shared" ref="Q47:R47" si="28">SUM(Q43:Q45)</f>
        <v>2171</v>
      </c>
      <c r="R47" s="55">
        <f t="shared" si="28"/>
        <v>1878</v>
      </c>
      <c r="S47" s="56">
        <f>Q47/$Q$47</f>
        <v>1</v>
      </c>
      <c r="T47" s="56">
        <f>(Q47/R47)^(1/1)-1</f>
        <v>0.15601703940362088</v>
      </c>
      <c r="U47" s="3"/>
      <c r="V47" s="3"/>
      <c r="W47" s="3"/>
      <c r="X47" s="3"/>
      <c r="Y47" s="3"/>
      <c r="Z47" s="3"/>
      <c r="AA47" s="3"/>
      <c r="AB47" s="3"/>
    </row>
    <row r="48" spans="1:28" ht="15.75" customHeight="1">
      <c r="A48" s="3"/>
      <c r="B48" s="3"/>
      <c r="C48" s="4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>
      <c r="A49" s="3"/>
      <c r="B49" s="3"/>
      <c r="C49" s="4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>
      <c r="A50" s="3"/>
      <c r="B50" s="3"/>
      <c r="C50" s="4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>
      <c r="A51" s="3"/>
      <c r="B51" s="3"/>
      <c r="C51" s="4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>
      <c r="A52" s="3"/>
      <c r="B52" s="3"/>
      <c r="C52" s="4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>
      <c r="A53" s="3"/>
      <c r="B53" s="3"/>
      <c r="C53" s="4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>
      <c r="A54" s="3"/>
      <c r="B54" s="3"/>
      <c r="C54" s="4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>
      <c r="A55" s="3"/>
      <c r="B55" s="3"/>
      <c r="C55" s="4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>
      <c r="A56" s="3"/>
      <c r="B56" s="3"/>
      <c r="C56" s="4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>
      <c r="A57" s="3"/>
      <c r="B57" s="3"/>
      <c r="C57" s="4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>
      <c r="A58" s="3"/>
      <c r="B58" s="3"/>
      <c r="C58" s="4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>
      <c r="A59" s="3"/>
      <c r="B59" s="3"/>
      <c r="C59" s="4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>
      <c r="A60" s="3"/>
      <c r="B60" s="3"/>
      <c r="C60" s="4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>
      <c r="A61" s="3"/>
      <c r="B61" s="3"/>
      <c r="C61" s="4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>
      <c r="A62" s="3"/>
      <c r="B62" s="3"/>
      <c r="C62" s="4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>
      <c r="A63" s="3"/>
      <c r="B63" s="3"/>
      <c r="C63" s="4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>
      <c r="A64" s="3"/>
      <c r="B64" s="3"/>
      <c r="C64" s="4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"/>
      <c r="B65" s="3"/>
      <c r="C65" s="4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>
      <c r="A66" s="3"/>
      <c r="B66" s="3"/>
      <c r="C66" s="4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>
      <c r="A67" s="3"/>
      <c r="B67" s="3"/>
      <c r="C67" s="4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"/>
      <c r="B68" s="3"/>
      <c r="C68" s="4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"/>
      <c r="B69" s="3"/>
      <c r="C69" s="4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"/>
      <c r="B70" s="3"/>
      <c r="C70" s="4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"/>
      <c r="B71" s="3"/>
      <c r="C71" s="4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"/>
      <c r="B72" s="3"/>
      <c r="C72" s="4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"/>
      <c r="B73" s="3"/>
      <c r="C73" s="4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"/>
      <c r="B74" s="3"/>
      <c r="C74" s="4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"/>
      <c r="B75" s="3"/>
      <c r="C75" s="4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"/>
      <c r="B76" s="3"/>
      <c r="C76" s="4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"/>
      <c r="B77" s="3"/>
      <c r="C77" s="4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"/>
      <c r="B78" s="3"/>
      <c r="C78" s="4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"/>
      <c r="B79" s="3"/>
      <c r="C79" s="4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"/>
      <c r="B80" s="3"/>
      <c r="C80" s="4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"/>
      <c r="B81" s="3"/>
      <c r="C81" s="4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"/>
      <c r="B82" s="3"/>
      <c r="C82" s="4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"/>
      <c r="B83" s="3"/>
      <c r="C83" s="4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"/>
      <c r="B84" s="3"/>
      <c r="C84" s="4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"/>
      <c r="B85" s="3"/>
      <c r="C85" s="4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"/>
      <c r="B86" s="3"/>
      <c r="C86" s="4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"/>
      <c r="B87" s="3"/>
      <c r="C87" s="4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"/>
      <c r="B88" s="3"/>
      <c r="C88" s="4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"/>
      <c r="B89" s="3"/>
      <c r="C89" s="4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"/>
      <c r="B90" s="3"/>
      <c r="C90" s="4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"/>
      <c r="B91" s="3"/>
      <c r="C91" s="4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"/>
      <c r="B92" s="3"/>
      <c r="C92" s="4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"/>
      <c r="B93" s="3"/>
      <c r="C93" s="4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"/>
      <c r="B94" s="3"/>
      <c r="C94" s="4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"/>
      <c r="B95" s="3"/>
      <c r="C95" s="4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"/>
      <c r="B96" s="3"/>
      <c r="C96" s="4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"/>
      <c r="B97" s="3"/>
      <c r="C97" s="4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"/>
      <c r="B98" s="3"/>
      <c r="C98" s="4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"/>
      <c r="B99" s="3"/>
      <c r="C99" s="4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"/>
      <c r="B100" s="3"/>
      <c r="C100" s="4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"/>
      <c r="B101" s="3"/>
      <c r="C101" s="4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"/>
      <c r="B102" s="3"/>
      <c r="C102" s="4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"/>
      <c r="B103" s="3"/>
      <c r="C103" s="4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"/>
      <c r="B104" s="3"/>
      <c r="C104" s="4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"/>
      <c r="B105" s="3"/>
      <c r="C105" s="4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"/>
      <c r="B106" s="3"/>
      <c r="C106" s="4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"/>
      <c r="B107" s="3"/>
      <c r="C107" s="4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"/>
      <c r="B108" s="3"/>
      <c r="C108" s="4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"/>
      <c r="B109" s="3"/>
      <c r="C109" s="4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"/>
      <c r="B110" s="3"/>
      <c r="C110" s="4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"/>
      <c r="B111" s="3"/>
      <c r="C111" s="4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"/>
      <c r="B112" s="3"/>
      <c r="C112" s="4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"/>
      <c r="B113" s="3"/>
      <c r="C113" s="4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"/>
      <c r="B114" s="3"/>
      <c r="C114" s="4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"/>
      <c r="B115" s="3"/>
      <c r="C115" s="4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"/>
      <c r="B116" s="3"/>
      <c r="C116" s="4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"/>
      <c r="B117" s="3"/>
      <c r="C117" s="4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"/>
      <c r="B118" s="3"/>
      <c r="C118" s="4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"/>
      <c r="B119" s="3"/>
      <c r="C119" s="4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"/>
      <c r="B120" s="3"/>
      <c r="C120" s="4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"/>
      <c r="B121" s="3"/>
      <c r="C121" s="4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"/>
      <c r="B122" s="3"/>
      <c r="C122" s="4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"/>
      <c r="B123" s="3"/>
      <c r="C123" s="4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"/>
      <c r="B124" s="3"/>
      <c r="C124" s="4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"/>
      <c r="B125" s="3"/>
      <c r="C125" s="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"/>
      <c r="B126" s="3"/>
      <c r="C126" s="4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"/>
      <c r="B127" s="3"/>
      <c r="C127" s="4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"/>
      <c r="B128" s="3"/>
      <c r="C128" s="4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"/>
      <c r="B129" s="3"/>
      <c r="C129" s="4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"/>
      <c r="B130" s="3"/>
      <c r="C130" s="4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"/>
      <c r="B131" s="3"/>
      <c r="C131" s="4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"/>
      <c r="B132" s="3"/>
      <c r="C132" s="4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"/>
      <c r="B133" s="3"/>
      <c r="C133" s="4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"/>
      <c r="B134" s="3"/>
      <c r="C134" s="4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"/>
      <c r="B135" s="3"/>
      <c r="C135" s="4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"/>
      <c r="B136" s="3"/>
      <c r="C136" s="4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"/>
      <c r="B137" s="3"/>
      <c r="C137" s="4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"/>
      <c r="B138" s="3"/>
      <c r="C138" s="4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"/>
      <c r="B139" s="3"/>
      <c r="C139" s="4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"/>
      <c r="B140" s="3"/>
      <c r="C140" s="4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"/>
      <c r="B141" s="3"/>
      <c r="C141" s="4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"/>
      <c r="B142" s="3"/>
      <c r="C142" s="4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"/>
      <c r="B143" s="3"/>
      <c r="C143" s="4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"/>
      <c r="B144" s="3"/>
      <c r="C144" s="4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"/>
      <c r="B145" s="3"/>
      <c r="C145" s="4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"/>
      <c r="B146" s="3"/>
      <c r="C146" s="4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"/>
      <c r="B147" s="3"/>
      <c r="C147" s="4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"/>
      <c r="B148" s="3"/>
      <c r="C148" s="4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"/>
      <c r="B149" s="3"/>
      <c r="C149" s="4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"/>
      <c r="B150" s="3"/>
      <c r="C150" s="4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"/>
      <c r="B151" s="3"/>
      <c r="C151" s="4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"/>
      <c r="B152" s="3"/>
      <c r="C152" s="4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"/>
      <c r="B153" s="3"/>
      <c r="C153" s="4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"/>
      <c r="B154" s="3"/>
      <c r="C154" s="4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"/>
      <c r="B155" s="3"/>
      <c r="C155" s="4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"/>
      <c r="B156" s="3"/>
      <c r="C156" s="4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"/>
      <c r="B157" s="3"/>
      <c r="C157" s="4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"/>
      <c r="B158" s="3"/>
      <c r="C158" s="4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"/>
      <c r="B159" s="3"/>
      <c r="C159" s="4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"/>
      <c r="B160" s="3"/>
      <c r="C160" s="4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"/>
      <c r="B161" s="3"/>
      <c r="C161" s="4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"/>
      <c r="B162" s="3"/>
      <c r="C162" s="4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"/>
      <c r="B163" s="3"/>
      <c r="C163" s="4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"/>
      <c r="B164" s="3"/>
      <c r="C164" s="4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"/>
      <c r="B165" s="3"/>
      <c r="C165" s="4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"/>
      <c r="B166" s="3"/>
      <c r="C166" s="4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"/>
      <c r="B167" s="3"/>
      <c r="C167" s="4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"/>
      <c r="B168" s="3"/>
      <c r="C168" s="4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"/>
      <c r="B169" s="3"/>
      <c r="C169" s="4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"/>
      <c r="B170" s="3"/>
      <c r="C170" s="4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"/>
      <c r="B171" s="3"/>
      <c r="C171" s="4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"/>
      <c r="B172" s="3"/>
      <c r="C172" s="4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"/>
      <c r="B173" s="3"/>
      <c r="C173" s="4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"/>
      <c r="B174" s="3"/>
      <c r="C174" s="4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"/>
      <c r="B175" s="3"/>
      <c r="C175" s="4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"/>
      <c r="B176" s="3"/>
      <c r="C176" s="4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"/>
      <c r="B177" s="3"/>
      <c r="C177" s="4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"/>
      <c r="B178" s="3"/>
      <c r="C178" s="4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3"/>
      <c r="B179" s="3"/>
      <c r="C179" s="4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3"/>
      <c r="B180" s="3"/>
      <c r="C180" s="4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3"/>
      <c r="B181" s="3"/>
      <c r="C181" s="4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3"/>
      <c r="B182" s="3"/>
      <c r="C182" s="4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3"/>
      <c r="B183" s="3"/>
      <c r="C183" s="4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3"/>
      <c r="B184" s="3"/>
      <c r="C184" s="4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3"/>
      <c r="B185" s="3"/>
      <c r="C185" s="4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3"/>
      <c r="B186" s="3"/>
      <c r="C186" s="4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3"/>
      <c r="B187" s="3"/>
      <c r="C187" s="4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3"/>
      <c r="B188" s="3"/>
      <c r="C188" s="4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3"/>
      <c r="B189" s="3"/>
      <c r="C189" s="4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3"/>
      <c r="B190" s="3"/>
      <c r="C190" s="4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3"/>
      <c r="B191" s="3"/>
      <c r="C191" s="4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3"/>
      <c r="B192" s="3"/>
      <c r="C192" s="4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3"/>
      <c r="B193" s="3"/>
      <c r="C193" s="4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3"/>
      <c r="B194" s="3"/>
      <c r="C194" s="4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3"/>
      <c r="B195" s="3"/>
      <c r="C195" s="4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3"/>
      <c r="B196" s="3"/>
      <c r="C196" s="4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3"/>
      <c r="B197" s="3"/>
      <c r="C197" s="4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3"/>
      <c r="B198" s="3"/>
      <c r="C198" s="4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3"/>
      <c r="B199" s="3"/>
      <c r="C199" s="4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3"/>
      <c r="B200" s="3"/>
      <c r="C200" s="4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3"/>
      <c r="B201" s="3"/>
      <c r="C201" s="4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3"/>
      <c r="B202" s="3"/>
      <c r="C202" s="4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3"/>
      <c r="B203" s="3"/>
      <c r="C203" s="4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3"/>
      <c r="B204" s="3"/>
      <c r="C204" s="4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3"/>
      <c r="B205" s="3"/>
      <c r="C205" s="4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3"/>
      <c r="B206" s="3"/>
      <c r="C206" s="4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3"/>
      <c r="B207" s="3"/>
      <c r="C207" s="4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3"/>
      <c r="B208" s="3"/>
      <c r="C208" s="4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3"/>
      <c r="B209" s="3"/>
      <c r="C209" s="4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3"/>
      <c r="B210" s="3"/>
      <c r="C210" s="4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3"/>
      <c r="B211" s="3"/>
      <c r="C211" s="4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3"/>
      <c r="B212" s="3"/>
      <c r="C212" s="4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3"/>
      <c r="B213" s="3"/>
      <c r="C213" s="4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3"/>
      <c r="B214" s="3"/>
      <c r="C214" s="4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3"/>
      <c r="B215" s="3"/>
      <c r="C215" s="4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3"/>
      <c r="B216" s="3"/>
      <c r="C216" s="4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3"/>
      <c r="B217" s="3"/>
      <c r="C217" s="4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3"/>
      <c r="B218" s="3"/>
      <c r="C218" s="4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3"/>
      <c r="B219" s="3"/>
      <c r="C219" s="4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3"/>
      <c r="B220" s="3"/>
      <c r="C220" s="4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3"/>
      <c r="B221" s="3"/>
      <c r="C221" s="4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3"/>
      <c r="B222" s="3"/>
      <c r="C222" s="4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3"/>
      <c r="B223" s="3"/>
      <c r="C223" s="4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3"/>
      <c r="B224" s="3"/>
      <c r="C224" s="4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3"/>
      <c r="B225" s="3"/>
      <c r="C225" s="4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3"/>
      <c r="B226" s="3"/>
      <c r="C226" s="4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3"/>
      <c r="B227" s="3"/>
      <c r="C227" s="4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3"/>
      <c r="B228" s="3"/>
      <c r="C228" s="4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3"/>
      <c r="B229" s="3"/>
      <c r="C229" s="4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3"/>
      <c r="B230" s="3"/>
      <c r="C230" s="4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3"/>
      <c r="B231" s="3"/>
      <c r="C231" s="4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3"/>
      <c r="B232" s="3"/>
      <c r="C232" s="4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3"/>
      <c r="B233" s="3"/>
      <c r="C233" s="4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3"/>
      <c r="B234" s="3"/>
      <c r="C234" s="4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3"/>
      <c r="B235" s="3"/>
      <c r="C235" s="4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3"/>
      <c r="B236" s="3"/>
      <c r="C236" s="4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3"/>
      <c r="B237" s="3"/>
      <c r="C237" s="4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3"/>
      <c r="B238" s="3"/>
      <c r="C238" s="4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3"/>
      <c r="B239" s="3"/>
      <c r="C239" s="4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3"/>
      <c r="B240" s="3"/>
      <c r="C240" s="4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3"/>
      <c r="B241" s="3"/>
      <c r="C241" s="4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3"/>
      <c r="B242" s="3"/>
      <c r="C242" s="4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"/>
      <c r="B243" s="3"/>
      <c r="C243" s="4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3"/>
      <c r="B244" s="3"/>
      <c r="C244" s="4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3"/>
      <c r="B245" s="3"/>
      <c r="C245" s="4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3"/>
      <c r="B246" s="3"/>
      <c r="C246" s="4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3"/>
      <c r="B247" s="3"/>
      <c r="C247" s="4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3"/>
      <c r="B248" s="3"/>
      <c r="C248" s="4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3"/>
      <c r="B249" s="3"/>
      <c r="C249" s="4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3"/>
      <c r="B250" s="3"/>
      <c r="C250" s="4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3"/>
      <c r="B251" s="3"/>
      <c r="C251" s="4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3"/>
      <c r="B252" s="3"/>
      <c r="C252" s="4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3"/>
      <c r="B253" s="3"/>
      <c r="C253" s="4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3"/>
      <c r="B254" s="3"/>
      <c r="C254" s="4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"/>
      <c r="B255" s="3"/>
      <c r="C255" s="4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>
      <c r="A256" s="3"/>
      <c r="B256" s="3"/>
      <c r="C256" s="4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>
      <c r="A257" s="3"/>
      <c r="B257" s="3"/>
      <c r="C257" s="4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>
      <c r="A258" s="3"/>
      <c r="B258" s="3"/>
      <c r="C258" s="4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>
      <c r="A259" s="3"/>
      <c r="B259" s="3"/>
      <c r="C259" s="4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>
      <c r="A260" s="3"/>
      <c r="B260" s="3"/>
      <c r="C260" s="4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>
      <c r="A261" s="3"/>
      <c r="B261" s="3"/>
      <c r="C261" s="4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>
      <c r="A262" s="3"/>
      <c r="B262" s="3"/>
      <c r="C262" s="4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>
      <c r="A263" s="3"/>
      <c r="B263" s="3"/>
      <c r="C263" s="4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>
      <c r="A264" s="3"/>
      <c r="B264" s="3"/>
      <c r="C264" s="4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>
      <c r="A265" s="3"/>
      <c r="B265" s="3"/>
      <c r="C265" s="4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>
      <c r="A266" s="3"/>
      <c r="B266" s="3"/>
      <c r="C266" s="4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>
      <c r="A267" s="3"/>
      <c r="B267" s="3"/>
      <c r="C267" s="4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>
      <c r="A268" s="3"/>
      <c r="B268" s="3"/>
      <c r="C268" s="4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>
      <c r="A269" s="3"/>
      <c r="B269" s="3"/>
      <c r="C269" s="4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>
      <c r="A270" s="3"/>
      <c r="B270" s="3"/>
      <c r="C270" s="4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>
      <c r="A271" s="3"/>
      <c r="B271" s="3"/>
      <c r="C271" s="4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>
      <c r="A272" s="3"/>
      <c r="B272" s="3"/>
      <c r="C272" s="4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>
      <c r="A273" s="3"/>
      <c r="B273" s="3"/>
      <c r="C273" s="4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>
      <c r="A274" s="3"/>
      <c r="B274" s="3"/>
      <c r="C274" s="4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>
      <c r="A275" s="3"/>
      <c r="B275" s="3"/>
      <c r="C275" s="4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>
      <c r="A276" s="3"/>
      <c r="B276" s="3"/>
      <c r="C276" s="4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>
      <c r="A277" s="3"/>
      <c r="B277" s="3"/>
      <c r="C277" s="4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>
      <c r="A278" s="3"/>
      <c r="B278" s="3"/>
      <c r="C278" s="4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>
      <c r="A279" s="3"/>
      <c r="B279" s="3"/>
      <c r="C279" s="4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>
      <c r="A280" s="3"/>
      <c r="B280" s="3"/>
      <c r="C280" s="4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>
      <c r="A281" s="3"/>
      <c r="B281" s="3"/>
      <c r="C281" s="4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>
      <c r="A282" s="3"/>
      <c r="B282" s="3"/>
      <c r="C282" s="4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>
      <c r="A283" s="3"/>
      <c r="B283" s="3"/>
      <c r="C283" s="4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>
      <c r="A284" s="3"/>
      <c r="B284" s="3"/>
      <c r="C284" s="4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>
      <c r="A285" s="3"/>
      <c r="B285" s="3"/>
      <c r="C285" s="4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>
      <c r="A286" s="3"/>
      <c r="B286" s="3"/>
      <c r="C286" s="4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>
      <c r="A287" s="3"/>
      <c r="B287" s="3"/>
      <c r="C287" s="4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>
      <c r="A288" s="3"/>
      <c r="B288" s="3"/>
      <c r="C288" s="4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>
      <c r="A289" s="3"/>
      <c r="B289" s="3"/>
      <c r="C289" s="4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>
      <c r="A290" s="3"/>
      <c r="B290" s="3"/>
      <c r="C290" s="4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>
      <c r="A291" s="3"/>
      <c r="B291" s="3"/>
      <c r="C291" s="4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>
      <c r="A292" s="3"/>
      <c r="B292" s="3"/>
      <c r="C292" s="4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>
      <c r="A293" s="3"/>
      <c r="B293" s="3"/>
      <c r="C293" s="4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>
      <c r="A294" s="3"/>
      <c r="B294" s="3"/>
      <c r="C294" s="4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>
      <c r="A295" s="3"/>
      <c r="B295" s="3"/>
      <c r="C295" s="4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>
      <c r="A296" s="3"/>
      <c r="B296" s="3"/>
      <c r="C296" s="4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>
      <c r="A297" s="3"/>
      <c r="B297" s="3"/>
      <c r="C297" s="4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>
      <c r="A298" s="3"/>
      <c r="B298" s="3"/>
      <c r="C298" s="4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>
      <c r="A299" s="3"/>
      <c r="B299" s="3"/>
      <c r="C299" s="4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>
      <c r="A300" s="3"/>
      <c r="B300" s="3"/>
      <c r="C300" s="4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>
      <c r="A301" s="3"/>
      <c r="B301" s="3"/>
      <c r="C301" s="4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>
      <c r="A302" s="3"/>
      <c r="B302" s="3"/>
      <c r="C302" s="4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>
      <c r="A303" s="3"/>
      <c r="B303" s="3"/>
      <c r="C303" s="4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>
      <c r="A304" s="3"/>
      <c r="B304" s="3"/>
      <c r="C304" s="4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>
      <c r="A305" s="3"/>
      <c r="B305" s="3"/>
      <c r="C305" s="4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>
      <c r="A306" s="3"/>
      <c r="B306" s="3"/>
      <c r="C306" s="4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>
      <c r="A307" s="3"/>
      <c r="B307" s="3"/>
      <c r="C307" s="4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>
      <c r="A308" s="3"/>
      <c r="B308" s="3"/>
      <c r="C308" s="4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>
      <c r="A309" s="3"/>
      <c r="B309" s="3"/>
      <c r="C309" s="4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>
      <c r="A310" s="3"/>
      <c r="B310" s="3"/>
      <c r="C310" s="4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>
      <c r="A311" s="3"/>
      <c r="B311" s="3"/>
      <c r="C311" s="4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>
      <c r="A312" s="3"/>
      <c r="B312" s="3"/>
      <c r="C312" s="4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>
      <c r="A313" s="3"/>
      <c r="B313" s="3"/>
      <c r="C313" s="4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>
      <c r="A314" s="3"/>
      <c r="B314" s="3"/>
      <c r="C314" s="4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>
      <c r="A315" s="3"/>
      <c r="B315" s="3"/>
      <c r="C315" s="4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>
      <c r="A316" s="3"/>
      <c r="B316" s="3"/>
      <c r="C316" s="4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>
      <c r="A317" s="3"/>
      <c r="B317" s="3"/>
      <c r="C317" s="4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>
      <c r="A318" s="3"/>
      <c r="B318" s="3"/>
      <c r="C318" s="4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>
      <c r="A319" s="3"/>
      <c r="B319" s="3"/>
      <c r="C319" s="4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>
      <c r="A320" s="3"/>
      <c r="B320" s="3"/>
      <c r="C320" s="4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>
      <c r="A321" s="3"/>
      <c r="B321" s="3"/>
      <c r="C321" s="4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>
      <c r="A322" s="3"/>
      <c r="B322" s="3"/>
      <c r="C322" s="4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>
      <c r="A323" s="3"/>
      <c r="B323" s="3"/>
      <c r="C323" s="4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>
      <c r="A324" s="3"/>
      <c r="B324" s="3"/>
      <c r="C324" s="4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>
      <c r="A325" s="3"/>
      <c r="B325" s="3"/>
      <c r="C325" s="4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>
      <c r="A326" s="3"/>
      <c r="B326" s="3"/>
      <c r="C326" s="4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>
      <c r="A327" s="3"/>
      <c r="B327" s="3"/>
      <c r="C327" s="4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>
      <c r="A328" s="3"/>
      <c r="B328" s="3"/>
      <c r="C328" s="4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>
      <c r="A329" s="3"/>
      <c r="B329" s="3"/>
      <c r="C329" s="4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>
      <c r="A330" s="3"/>
      <c r="B330" s="3"/>
      <c r="C330" s="4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>
      <c r="A331" s="3"/>
      <c r="B331" s="3"/>
      <c r="C331" s="4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>
      <c r="A332" s="3"/>
      <c r="B332" s="3"/>
      <c r="C332" s="4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>
      <c r="A333" s="3"/>
      <c r="B333" s="3"/>
      <c r="C333" s="4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>
      <c r="A334" s="3"/>
      <c r="B334" s="3"/>
      <c r="C334" s="4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>
      <c r="A335" s="3"/>
      <c r="B335" s="3"/>
      <c r="C335" s="4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>
      <c r="A336" s="3"/>
      <c r="B336" s="3"/>
      <c r="C336" s="4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>
      <c r="A337" s="3"/>
      <c r="B337" s="3"/>
      <c r="C337" s="4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>
      <c r="A338" s="3"/>
      <c r="B338" s="3"/>
      <c r="C338" s="4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>
      <c r="A339" s="3"/>
      <c r="B339" s="3"/>
      <c r="C339" s="4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>
      <c r="A340" s="3"/>
      <c r="B340" s="3"/>
      <c r="C340" s="4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>
      <c r="A341" s="3"/>
      <c r="B341" s="3"/>
      <c r="C341" s="4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>
      <c r="A342" s="3"/>
      <c r="B342" s="3"/>
      <c r="C342" s="4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>
      <c r="A343" s="3"/>
      <c r="B343" s="3"/>
      <c r="C343" s="4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>
      <c r="A344" s="3"/>
      <c r="B344" s="3"/>
      <c r="C344" s="4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>
      <c r="A345" s="3"/>
      <c r="B345" s="3"/>
      <c r="C345" s="4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>
      <c r="A346" s="3"/>
      <c r="B346" s="3"/>
      <c r="C346" s="4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>
      <c r="A347" s="3"/>
      <c r="B347" s="3"/>
      <c r="C347" s="4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>
      <c r="A348" s="3"/>
      <c r="B348" s="3"/>
      <c r="C348" s="4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>
      <c r="A349" s="3"/>
      <c r="B349" s="3"/>
      <c r="C349" s="4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>
      <c r="A350" s="3"/>
      <c r="B350" s="3"/>
      <c r="C350" s="4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>
      <c r="A351" s="3"/>
      <c r="B351" s="3"/>
      <c r="C351" s="4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>
      <c r="A352" s="3"/>
      <c r="B352" s="3"/>
      <c r="C352" s="4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>
      <c r="A353" s="3"/>
      <c r="B353" s="3"/>
      <c r="C353" s="4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>
      <c r="A354" s="3"/>
      <c r="B354" s="3"/>
      <c r="C354" s="4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>
      <c r="A355" s="3"/>
      <c r="B355" s="3"/>
      <c r="C355" s="4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>
      <c r="A356" s="3"/>
      <c r="B356" s="3"/>
      <c r="C356" s="4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>
      <c r="A357" s="3"/>
      <c r="B357" s="3"/>
      <c r="C357" s="4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>
      <c r="A358" s="3"/>
      <c r="B358" s="3"/>
      <c r="C358" s="4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>
      <c r="A359" s="3"/>
      <c r="B359" s="3"/>
      <c r="C359" s="4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>
      <c r="A360" s="3"/>
      <c r="B360" s="3"/>
      <c r="C360" s="4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>
      <c r="A361" s="3"/>
      <c r="B361" s="3"/>
      <c r="C361" s="4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>
      <c r="A362" s="3"/>
      <c r="B362" s="3"/>
      <c r="C362" s="4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>
      <c r="A363" s="3"/>
      <c r="B363" s="3"/>
      <c r="C363" s="4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>
      <c r="A364" s="3"/>
      <c r="B364" s="3"/>
      <c r="C364" s="4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>
      <c r="A365" s="3"/>
      <c r="B365" s="3"/>
      <c r="C365" s="4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>
      <c r="A366" s="3"/>
      <c r="B366" s="3"/>
      <c r="C366" s="4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>
      <c r="A367" s="3"/>
      <c r="B367" s="3"/>
      <c r="C367" s="4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>
      <c r="A368" s="3"/>
      <c r="B368" s="3"/>
      <c r="C368" s="4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>
      <c r="A369" s="3"/>
      <c r="B369" s="3"/>
      <c r="C369" s="4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>
      <c r="A370" s="3"/>
      <c r="B370" s="3"/>
      <c r="C370" s="4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>
      <c r="A371" s="3"/>
      <c r="B371" s="3"/>
      <c r="C371" s="4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>
      <c r="A372" s="3"/>
      <c r="B372" s="3"/>
      <c r="C372" s="4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>
      <c r="A373" s="3"/>
      <c r="B373" s="3"/>
      <c r="C373" s="4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>
      <c r="A374" s="3"/>
      <c r="B374" s="3"/>
      <c r="C374" s="4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>
      <c r="A375" s="3"/>
      <c r="B375" s="3"/>
      <c r="C375" s="4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>
      <c r="A376" s="3"/>
      <c r="B376" s="3"/>
      <c r="C376" s="4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>
      <c r="A377" s="3"/>
      <c r="B377" s="3"/>
      <c r="C377" s="4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>
      <c r="A378" s="3"/>
      <c r="B378" s="3"/>
      <c r="C378" s="4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>
      <c r="A379" s="3"/>
      <c r="B379" s="3"/>
      <c r="C379" s="4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>
      <c r="A380" s="3"/>
      <c r="B380" s="3"/>
      <c r="C380" s="4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>
      <c r="A381" s="3"/>
      <c r="B381" s="3"/>
      <c r="C381" s="4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>
      <c r="A382" s="3"/>
      <c r="B382" s="3"/>
      <c r="C382" s="4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>
      <c r="A383" s="3"/>
      <c r="B383" s="3"/>
      <c r="C383" s="4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>
      <c r="A384" s="3"/>
      <c r="B384" s="3"/>
      <c r="C384" s="4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>
      <c r="A385" s="3"/>
      <c r="B385" s="3"/>
      <c r="C385" s="4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>
      <c r="A386" s="3"/>
      <c r="B386" s="3"/>
      <c r="C386" s="4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>
      <c r="A387" s="3"/>
      <c r="B387" s="3"/>
      <c r="C387" s="4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>
      <c r="A388" s="3"/>
      <c r="B388" s="3"/>
      <c r="C388" s="4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>
      <c r="A389" s="3"/>
      <c r="B389" s="3"/>
      <c r="C389" s="4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>
      <c r="A390" s="3"/>
      <c r="B390" s="3"/>
      <c r="C390" s="4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>
      <c r="A391" s="3"/>
      <c r="B391" s="3"/>
      <c r="C391" s="4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>
      <c r="A392" s="3"/>
      <c r="B392" s="3"/>
      <c r="C392" s="4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>
      <c r="A393" s="3"/>
      <c r="B393" s="3"/>
      <c r="C393" s="4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>
      <c r="A394" s="3"/>
      <c r="B394" s="3"/>
      <c r="C394" s="4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>
      <c r="A395" s="3"/>
      <c r="B395" s="3"/>
      <c r="C395" s="4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>
      <c r="A396" s="3"/>
      <c r="B396" s="3"/>
      <c r="C396" s="4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>
      <c r="A397" s="3"/>
      <c r="B397" s="3"/>
      <c r="C397" s="4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>
      <c r="A398" s="3"/>
      <c r="B398" s="3"/>
      <c r="C398" s="4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>
      <c r="A399" s="3"/>
      <c r="B399" s="3"/>
      <c r="C399" s="4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>
      <c r="A400" s="3"/>
      <c r="B400" s="3"/>
      <c r="C400" s="4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>
      <c r="A401" s="3"/>
      <c r="B401" s="3"/>
      <c r="C401" s="4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>
      <c r="A402" s="3"/>
      <c r="B402" s="3"/>
      <c r="C402" s="4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>
      <c r="A403" s="3"/>
      <c r="B403" s="3"/>
      <c r="C403" s="4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>
      <c r="A404" s="3"/>
      <c r="B404" s="3"/>
      <c r="C404" s="4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>
      <c r="A405" s="3"/>
      <c r="B405" s="3"/>
      <c r="C405" s="4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>
      <c r="A406" s="3"/>
      <c r="B406" s="3"/>
      <c r="C406" s="4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>
      <c r="A407" s="3"/>
      <c r="B407" s="3"/>
      <c r="C407" s="4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>
      <c r="A408" s="3"/>
      <c r="B408" s="3"/>
      <c r="C408" s="4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>
      <c r="A409" s="3"/>
      <c r="B409" s="3"/>
      <c r="C409" s="4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>
      <c r="A410" s="3"/>
      <c r="B410" s="3"/>
      <c r="C410" s="4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>
      <c r="A411" s="3"/>
      <c r="B411" s="3"/>
      <c r="C411" s="4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>
      <c r="A412" s="3"/>
      <c r="B412" s="3"/>
      <c r="C412" s="4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>
      <c r="A413" s="3"/>
      <c r="B413" s="3"/>
      <c r="C413" s="4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>
      <c r="A414" s="3"/>
      <c r="B414" s="3"/>
      <c r="C414" s="4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>
      <c r="A415" s="3"/>
      <c r="B415" s="3"/>
      <c r="C415" s="4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>
      <c r="A416" s="3"/>
      <c r="B416" s="3"/>
      <c r="C416" s="4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>
      <c r="A417" s="3"/>
      <c r="B417" s="3"/>
      <c r="C417" s="4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>
      <c r="A418" s="3"/>
      <c r="B418" s="3"/>
      <c r="C418" s="4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>
      <c r="A419" s="3"/>
      <c r="B419" s="3"/>
      <c r="C419" s="4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>
      <c r="A420" s="3"/>
      <c r="B420" s="3"/>
      <c r="C420" s="4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>
      <c r="A421" s="3"/>
      <c r="B421" s="3"/>
      <c r="C421" s="4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>
      <c r="A422" s="3"/>
      <c r="B422" s="3"/>
      <c r="C422" s="4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>
      <c r="A423" s="3"/>
      <c r="B423" s="3"/>
      <c r="C423" s="4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>
      <c r="A424" s="3"/>
      <c r="B424" s="3"/>
      <c r="C424" s="4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>
      <c r="A425" s="3"/>
      <c r="B425" s="3"/>
      <c r="C425" s="4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>
      <c r="A426" s="3"/>
      <c r="B426" s="3"/>
      <c r="C426" s="4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>
      <c r="A427" s="3"/>
      <c r="B427" s="3"/>
      <c r="C427" s="4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>
      <c r="A428" s="3"/>
      <c r="B428" s="3"/>
      <c r="C428" s="4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>
      <c r="A429" s="3"/>
      <c r="B429" s="3"/>
      <c r="C429" s="4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>
      <c r="A430" s="3"/>
      <c r="B430" s="3"/>
      <c r="C430" s="4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>
      <c r="A431" s="3"/>
      <c r="B431" s="3"/>
      <c r="C431" s="4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>
      <c r="A432" s="3"/>
      <c r="B432" s="3"/>
      <c r="C432" s="4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>
      <c r="A433" s="3"/>
      <c r="B433" s="3"/>
      <c r="C433" s="4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>
      <c r="A434" s="3"/>
      <c r="B434" s="3"/>
      <c r="C434" s="4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>
      <c r="A435" s="3"/>
      <c r="B435" s="3"/>
      <c r="C435" s="4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>
      <c r="A436" s="3"/>
      <c r="B436" s="3"/>
      <c r="C436" s="4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>
      <c r="A437" s="3"/>
      <c r="B437" s="3"/>
      <c r="C437" s="4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>
      <c r="A438" s="3"/>
      <c r="B438" s="3"/>
      <c r="C438" s="4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>
      <c r="A439" s="3"/>
      <c r="B439" s="3"/>
      <c r="C439" s="4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>
      <c r="A440" s="3"/>
      <c r="B440" s="3"/>
      <c r="C440" s="4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>
      <c r="A441" s="3"/>
      <c r="B441" s="3"/>
      <c r="C441" s="4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>
      <c r="A442" s="3"/>
      <c r="B442" s="3"/>
      <c r="C442" s="4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>
      <c r="A443" s="3"/>
      <c r="B443" s="3"/>
      <c r="C443" s="4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>
      <c r="A444" s="3"/>
      <c r="B444" s="3"/>
      <c r="C444" s="4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>
      <c r="A445" s="3"/>
      <c r="B445" s="3"/>
      <c r="C445" s="4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>
      <c r="A446" s="3"/>
      <c r="B446" s="3"/>
      <c r="C446" s="4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>
      <c r="A447" s="3"/>
      <c r="B447" s="3"/>
      <c r="C447" s="4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>
      <c r="A448" s="3"/>
      <c r="B448" s="3"/>
      <c r="C448" s="4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>
      <c r="A449" s="3"/>
      <c r="B449" s="3"/>
      <c r="C449" s="4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>
      <c r="A450" s="3"/>
      <c r="B450" s="3"/>
      <c r="C450" s="4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>
      <c r="A451" s="3"/>
      <c r="B451" s="3"/>
      <c r="C451" s="4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>
      <c r="A452" s="3"/>
      <c r="B452" s="3"/>
      <c r="C452" s="4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>
      <c r="A453" s="3"/>
      <c r="B453" s="3"/>
      <c r="C453" s="4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>
      <c r="A454" s="3"/>
      <c r="B454" s="3"/>
      <c r="C454" s="4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>
      <c r="A455" s="3"/>
      <c r="B455" s="3"/>
      <c r="C455" s="4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>
      <c r="A456" s="3"/>
      <c r="B456" s="3"/>
      <c r="C456" s="4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>
      <c r="A457" s="3"/>
      <c r="B457" s="3"/>
      <c r="C457" s="4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>
      <c r="A458" s="3"/>
      <c r="B458" s="3"/>
      <c r="C458" s="4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>
      <c r="A459" s="3"/>
      <c r="B459" s="3"/>
      <c r="C459" s="4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>
      <c r="A460" s="3"/>
      <c r="B460" s="3"/>
      <c r="C460" s="4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>
      <c r="A461" s="3"/>
      <c r="B461" s="3"/>
      <c r="C461" s="4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>
      <c r="A462" s="3"/>
      <c r="B462" s="3"/>
      <c r="C462" s="4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>
      <c r="A463" s="3"/>
      <c r="B463" s="3"/>
      <c r="C463" s="4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>
      <c r="A464" s="3"/>
      <c r="B464" s="3"/>
      <c r="C464" s="4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>
      <c r="A465" s="3"/>
      <c r="B465" s="3"/>
      <c r="C465" s="4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>
      <c r="A466" s="3"/>
      <c r="B466" s="3"/>
      <c r="C466" s="4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>
      <c r="A467" s="3"/>
      <c r="B467" s="3"/>
      <c r="C467" s="4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>
      <c r="A468" s="3"/>
      <c r="B468" s="3"/>
      <c r="C468" s="4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>
      <c r="A469" s="3"/>
      <c r="B469" s="3"/>
      <c r="C469" s="4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>
      <c r="A470" s="3"/>
      <c r="B470" s="3"/>
      <c r="C470" s="4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>
      <c r="A471" s="3"/>
      <c r="B471" s="3"/>
      <c r="C471" s="4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>
      <c r="A472" s="3"/>
      <c r="B472" s="3"/>
      <c r="C472" s="4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>
      <c r="A473" s="3"/>
      <c r="B473" s="3"/>
      <c r="C473" s="4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>
      <c r="A474" s="3"/>
      <c r="B474" s="3"/>
      <c r="C474" s="4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>
      <c r="A475" s="3"/>
      <c r="B475" s="3"/>
      <c r="C475" s="4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>
      <c r="A476" s="3"/>
      <c r="B476" s="3"/>
      <c r="C476" s="4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>
      <c r="A477" s="3"/>
      <c r="B477" s="3"/>
      <c r="C477" s="4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>
      <c r="A478" s="3"/>
      <c r="B478" s="3"/>
      <c r="C478" s="4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>
      <c r="A479" s="3"/>
      <c r="B479" s="3"/>
      <c r="C479" s="4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>
      <c r="A480" s="3"/>
      <c r="B480" s="3"/>
      <c r="C480" s="4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>
      <c r="A481" s="3"/>
      <c r="B481" s="3"/>
      <c r="C481" s="4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>
      <c r="A482" s="3"/>
      <c r="B482" s="3"/>
      <c r="C482" s="4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>
      <c r="A483" s="3"/>
      <c r="B483" s="3"/>
      <c r="C483" s="4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>
      <c r="A484" s="3"/>
      <c r="B484" s="3"/>
      <c r="C484" s="4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>
      <c r="A485" s="3"/>
      <c r="B485" s="3"/>
      <c r="C485" s="4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>
      <c r="A486" s="3"/>
      <c r="B486" s="3"/>
      <c r="C486" s="4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>
      <c r="A487" s="3"/>
      <c r="B487" s="3"/>
      <c r="C487" s="4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>
      <c r="A488" s="3"/>
      <c r="B488" s="3"/>
      <c r="C488" s="4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>
      <c r="A489" s="3"/>
      <c r="B489" s="3"/>
      <c r="C489" s="4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>
      <c r="A490" s="3"/>
      <c r="B490" s="3"/>
      <c r="C490" s="4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>
      <c r="A491" s="3"/>
      <c r="B491" s="3"/>
      <c r="C491" s="4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>
      <c r="A492" s="3"/>
      <c r="B492" s="3"/>
      <c r="C492" s="4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>
      <c r="A493" s="3"/>
      <c r="B493" s="3"/>
      <c r="C493" s="4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>
      <c r="A494" s="3"/>
      <c r="B494" s="3"/>
      <c r="C494" s="4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>
      <c r="A495" s="3"/>
      <c r="B495" s="3"/>
      <c r="C495" s="4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>
      <c r="A496" s="3"/>
      <c r="B496" s="3"/>
      <c r="C496" s="4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>
      <c r="A497" s="3"/>
      <c r="B497" s="3"/>
      <c r="C497" s="4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>
      <c r="A498" s="3"/>
      <c r="B498" s="3"/>
      <c r="C498" s="4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>
      <c r="A499" s="3"/>
      <c r="B499" s="3"/>
      <c r="C499" s="4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>
      <c r="A500" s="3"/>
      <c r="B500" s="3"/>
      <c r="C500" s="4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>
      <c r="A501" s="3"/>
      <c r="B501" s="3"/>
      <c r="C501" s="4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>
      <c r="A502" s="3"/>
      <c r="B502" s="3"/>
      <c r="C502" s="4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>
      <c r="A503" s="3"/>
      <c r="B503" s="3"/>
      <c r="C503" s="4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>
      <c r="A504" s="3"/>
      <c r="B504" s="3"/>
      <c r="C504" s="4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>
      <c r="A505" s="3"/>
      <c r="B505" s="3"/>
      <c r="C505" s="4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>
      <c r="A506" s="3"/>
      <c r="B506" s="3"/>
      <c r="C506" s="4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>
      <c r="A507" s="3"/>
      <c r="B507" s="3"/>
      <c r="C507" s="4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>
      <c r="A508" s="3"/>
      <c r="B508" s="3"/>
      <c r="C508" s="4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>
      <c r="A509" s="3"/>
      <c r="B509" s="3"/>
      <c r="C509" s="4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>
      <c r="A510" s="3"/>
      <c r="B510" s="3"/>
      <c r="C510" s="4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>
      <c r="A511" s="3"/>
      <c r="B511" s="3"/>
      <c r="C511" s="4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>
      <c r="A512" s="3"/>
      <c r="B512" s="3"/>
      <c r="C512" s="4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>
      <c r="A513" s="3"/>
      <c r="B513" s="3"/>
      <c r="C513" s="4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>
      <c r="A514" s="3"/>
      <c r="B514" s="3"/>
      <c r="C514" s="4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>
      <c r="A515" s="3"/>
      <c r="B515" s="3"/>
      <c r="C515" s="4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>
      <c r="A516" s="3"/>
      <c r="B516" s="3"/>
      <c r="C516" s="4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>
      <c r="A517" s="3"/>
      <c r="B517" s="3"/>
      <c r="C517" s="4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>
      <c r="A518" s="3"/>
      <c r="B518" s="3"/>
      <c r="C518" s="4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>
      <c r="A519" s="3"/>
      <c r="B519" s="3"/>
      <c r="C519" s="4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>
      <c r="A520" s="3"/>
      <c r="B520" s="3"/>
      <c r="C520" s="4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>
      <c r="A521" s="3"/>
      <c r="B521" s="3"/>
      <c r="C521" s="4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>
      <c r="A522" s="3"/>
      <c r="B522" s="3"/>
      <c r="C522" s="4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>
      <c r="A523" s="3"/>
      <c r="B523" s="3"/>
      <c r="C523" s="4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>
      <c r="A524" s="3"/>
      <c r="B524" s="3"/>
      <c r="C524" s="4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>
      <c r="A525" s="3"/>
      <c r="B525" s="3"/>
      <c r="C525" s="4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>
      <c r="A526" s="3"/>
      <c r="B526" s="3"/>
      <c r="C526" s="4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>
      <c r="A527" s="3"/>
      <c r="B527" s="3"/>
      <c r="C527" s="4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>
      <c r="A528" s="3"/>
      <c r="B528" s="3"/>
      <c r="C528" s="4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>
      <c r="A529" s="3"/>
      <c r="B529" s="3"/>
      <c r="C529" s="4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>
      <c r="A530" s="3"/>
      <c r="B530" s="3"/>
      <c r="C530" s="4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>
      <c r="A531" s="3"/>
      <c r="B531" s="3"/>
      <c r="C531" s="4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>
      <c r="A532" s="3"/>
      <c r="B532" s="3"/>
      <c r="C532" s="4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>
      <c r="A533" s="3"/>
      <c r="B533" s="3"/>
      <c r="C533" s="4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>
      <c r="A534" s="3"/>
      <c r="B534" s="3"/>
      <c r="C534" s="4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>
      <c r="A535" s="3"/>
      <c r="B535" s="3"/>
      <c r="C535" s="4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>
      <c r="A536" s="3"/>
      <c r="B536" s="3"/>
      <c r="C536" s="4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>
      <c r="A537" s="3"/>
      <c r="B537" s="3"/>
      <c r="C537" s="4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>
      <c r="A538" s="3"/>
      <c r="B538" s="3"/>
      <c r="C538" s="4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>
      <c r="A539" s="3"/>
      <c r="B539" s="3"/>
      <c r="C539" s="4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>
      <c r="A540" s="3"/>
      <c r="B540" s="3"/>
      <c r="C540" s="4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>
      <c r="A541" s="3"/>
      <c r="B541" s="3"/>
      <c r="C541" s="4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>
      <c r="A542" s="3"/>
      <c r="B542" s="3"/>
      <c r="C542" s="4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>
      <c r="A543" s="3"/>
      <c r="B543" s="3"/>
      <c r="C543" s="4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>
      <c r="A544" s="3"/>
      <c r="B544" s="3"/>
      <c r="C544" s="4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>
      <c r="A545" s="3"/>
      <c r="B545" s="3"/>
      <c r="C545" s="4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>
      <c r="A546" s="3"/>
      <c r="B546" s="3"/>
      <c r="C546" s="4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>
      <c r="A547" s="3"/>
      <c r="B547" s="3"/>
      <c r="C547" s="4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>
      <c r="A548" s="3"/>
      <c r="B548" s="3"/>
      <c r="C548" s="4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>
      <c r="A549" s="3"/>
      <c r="B549" s="3"/>
      <c r="C549" s="4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>
      <c r="A550" s="3"/>
      <c r="B550" s="3"/>
      <c r="C550" s="4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>
      <c r="A551" s="3"/>
      <c r="B551" s="3"/>
      <c r="C551" s="4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>
      <c r="A552" s="3"/>
      <c r="B552" s="3"/>
      <c r="C552" s="4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>
      <c r="A553" s="3"/>
      <c r="B553" s="3"/>
      <c r="C553" s="4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>
      <c r="A554" s="3"/>
      <c r="B554" s="3"/>
      <c r="C554" s="4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>
      <c r="A555" s="3"/>
      <c r="B555" s="3"/>
      <c r="C555" s="4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>
      <c r="A556" s="3"/>
      <c r="B556" s="3"/>
      <c r="C556" s="4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>
      <c r="A557" s="3"/>
      <c r="B557" s="3"/>
      <c r="C557" s="4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>
      <c r="A558" s="3"/>
      <c r="B558" s="3"/>
      <c r="C558" s="4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>
      <c r="A559" s="3"/>
      <c r="B559" s="3"/>
      <c r="C559" s="4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>
      <c r="A560" s="3"/>
      <c r="B560" s="3"/>
      <c r="C560" s="4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>
      <c r="A561" s="3"/>
      <c r="B561" s="3"/>
      <c r="C561" s="4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>
      <c r="A562" s="3"/>
      <c r="B562" s="3"/>
      <c r="C562" s="4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>
      <c r="A563" s="3"/>
      <c r="B563" s="3"/>
      <c r="C563" s="4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>
      <c r="A564" s="3"/>
      <c r="B564" s="3"/>
      <c r="C564" s="4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>
      <c r="A565" s="3"/>
      <c r="B565" s="3"/>
      <c r="C565" s="4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>
      <c r="A566" s="3"/>
      <c r="B566" s="3"/>
      <c r="C566" s="4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>
      <c r="A567" s="3"/>
      <c r="B567" s="3"/>
      <c r="C567" s="4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>
      <c r="A568" s="3"/>
      <c r="B568" s="3"/>
      <c r="C568" s="4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>
      <c r="A569" s="3"/>
      <c r="B569" s="3"/>
      <c r="C569" s="4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>
      <c r="A570" s="3"/>
      <c r="B570" s="3"/>
      <c r="C570" s="4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>
      <c r="A571" s="3"/>
      <c r="B571" s="3"/>
      <c r="C571" s="4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>
      <c r="A572" s="3"/>
      <c r="B572" s="3"/>
      <c r="C572" s="4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>
      <c r="A573" s="3"/>
      <c r="B573" s="3"/>
      <c r="C573" s="4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>
      <c r="A574" s="3"/>
      <c r="B574" s="3"/>
      <c r="C574" s="4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>
      <c r="A575" s="3"/>
      <c r="B575" s="3"/>
      <c r="C575" s="4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>
      <c r="A576" s="3"/>
      <c r="B576" s="3"/>
      <c r="C576" s="4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>
      <c r="A577" s="3"/>
      <c r="B577" s="3"/>
      <c r="C577" s="4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>
      <c r="A578" s="3"/>
      <c r="B578" s="3"/>
      <c r="C578" s="4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>
      <c r="A579" s="3"/>
      <c r="B579" s="3"/>
      <c r="C579" s="4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>
      <c r="A580" s="3"/>
      <c r="B580" s="3"/>
      <c r="C580" s="4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>
      <c r="A581" s="3"/>
      <c r="B581" s="3"/>
      <c r="C581" s="4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>
      <c r="A582" s="3"/>
      <c r="B582" s="3"/>
      <c r="C582" s="4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>
      <c r="A583" s="3"/>
      <c r="B583" s="3"/>
      <c r="C583" s="4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>
      <c r="A584" s="3"/>
      <c r="B584" s="3"/>
      <c r="C584" s="4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>
      <c r="A585" s="3"/>
      <c r="B585" s="3"/>
      <c r="C585" s="4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>
      <c r="A586" s="3"/>
      <c r="B586" s="3"/>
      <c r="C586" s="4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>
      <c r="A587" s="3"/>
      <c r="B587" s="3"/>
      <c r="C587" s="4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>
      <c r="A588" s="3"/>
      <c r="B588" s="3"/>
      <c r="C588" s="4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>
      <c r="A589" s="3"/>
      <c r="B589" s="3"/>
      <c r="C589" s="4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>
      <c r="A590" s="3"/>
      <c r="B590" s="3"/>
      <c r="C590" s="4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>
      <c r="A591" s="3"/>
      <c r="B591" s="3"/>
      <c r="C591" s="4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>
      <c r="A592" s="3"/>
      <c r="B592" s="3"/>
      <c r="C592" s="4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>
      <c r="A593" s="3"/>
      <c r="B593" s="3"/>
      <c r="C593" s="4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>
      <c r="A594" s="3"/>
      <c r="B594" s="3"/>
      <c r="C594" s="4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>
      <c r="A595" s="3"/>
      <c r="B595" s="3"/>
      <c r="C595" s="4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>
      <c r="A596" s="3"/>
      <c r="B596" s="3"/>
      <c r="C596" s="4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>
      <c r="A597" s="3"/>
      <c r="B597" s="3"/>
      <c r="C597" s="4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>
      <c r="A598" s="3"/>
      <c r="B598" s="3"/>
      <c r="C598" s="4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>
      <c r="A599" s="3"/>
      <c r="B599" s="3"/>
      <c r="C599" s="4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>
      <c r="A600" s="3"/>
      <c r="B600" s="3"/>
      <c r="C600" s="4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>
      <c r="A601" s="3"/>
      <c r="B601" s="3"/>
      <c r="C601" s="4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>
      <c r="A602" s="3"/>
      <c r="B602" s="3"/>
      <c r="C602" s="4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>
      <c r="A603" s="3"/>
      <c r="B603" s="3"/>
      <c r="C603" s="4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>
      <c r="A604" s="3"/>
      <c r="B604" s="3"/>
      <c r="C604" s="4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>
      <c r="A605" s="3"/>
      <c r="B605" s="3"/>
      <c r="C605" s="4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>
      <c r="A606" s="3"/>
      <c r="B606" s="3"/>
      <c r="C606" s="4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>
      <c r="A607" s="3"/>
      <c r="B607" s="3"/>
      <c r="C607" s="4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>
      <c r="A608" s="3"/>
      <c r="B608" s="3"/>
      <c r="C608" s="4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>
      <c r="A609" s="3"/>
      <c r="B609" s="3"/>
      <c r="C609" s="4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>
      <c r="A610" s="3"/>
      <c r="B610" s="3"/>
      <c r="C610" s="4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>
      <c r="A611" s="3"/>
      <c r="B611" s="3"/>
      <c r="C611" s="4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>
      <c r="A612" s="3"/>
      <c r="B612" s="3"/>
      <c r="C612" s="4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>
      <c r="A613" s="3"/>
      <c r="B613" s="3"/>
      <c r="C613" s="4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>
      <c r="A614" s="3"/>
      <c r="B614" s="3"/>
      <c r="C614" s="4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>
      <c r="A615" s="3"/>
      <c r="B615" s="3"/>
      <c r="C615" s="4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>
      <c r="A616" s="3"/>
      <c r="B616" s="3"/>
      <c r="C616" s="4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>
      <c r="A617" s="3"/>
      <c r="B617" s="3"/>
      <c r="C617" s="4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>
      <c r="A618" s="3"/>
      <c r="B618" s="3"/>
      <c r="C618" s="4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>
      <c r="A619" s="3"/>
      <c r="B619" s="3"/>
      <c r="C619" s="4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>
      <c r="A620" s="3"/>
      <c r="B620" s="3"/>
      <c r="C620" s="4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>
      <c r="A621" s="3"/>
      <c r="B621" s="3"/>
      <c r="C621" s="4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>
      <c r="A622" s="3"/>
      <c r="B622" s="3"/>
      <c r="C622" s="4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>
      <c r="A623" s="3"/>
      <c r="B623" s="3"/>
      <c r="C623" s="4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>
      <c r="A624" s="3"/>
      <c r="B624" s="3"/>
      <c r="C624" s="4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>
      <c r="A625" s="3"/>
      <c r="B625" s="3"/>
      <c r="C625" s="4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>
      <c r="A626" s="3"/>
      <c r="B626" s="3"/>
      <c r="C626" s="4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>
      <c r="A627" s="3"/>
      <c r="B627" s="3"/>
      <c r="C627" s="4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>
      <c r="A628" s="3"/>
      <c r="B628" s="3"/>
      <c r="C628" s="4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>
      <c r="A629" s="3"/>
      <c r="B629" s="3"/>
      <c r="C629" s="4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>
      <c r="A630" s="3"/>
      <c r="B630" s="3"/>
      <c r="C630" s="4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>
      <c r="A631" s="3"/>
      <c r="B631" s="3"/>
      <c r="C631" s="4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>
      <c r="A632" s="3"/>
      <c r="B632" s="3"/>
      <c r="C632" s="4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>
      <c r="A633" s="3"/>
      <c r="B633" s="3"/>
      <c r="C633" s="4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>
      <c r="A634" s="3"/>
      <c r="B634" s="3"/>
      <c r="C634" s="4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>
      <c r="A635" s="3"/>
      <c r="B635" s="3"/>
      <c r="C635" s="4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>
      <c r="A636" s="3"/>
      <c r="B636" s="3"/>
      <c r="C636" s="4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>
      <c r="A637" s="3"/>
      <c r="B637" s="3"/>
      <c r="C637" s="4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>
      <c r="A638" s="3"/>
      <c r="B638" s="3"/>
      <c r="C638" s="4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>
      <c r="A639" s="3"/>
      <c r="B639" s="3"/>
      <c r="C639" s="4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>
      <c r="A640" s="3"/>
      <c r="B640" s="3"/>
      <c r="C640" s="4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>
      <c r="A641" s="3"/>
      <c r="B641" s="3"/>
      <c r="C641" s="4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>
      <c r="A642" s="3"/>
      <c r="B642" s="3"/>
      <c r="C642" s="4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>
      <c r="A643" s="3"/>
      <c r="B643" s="3"/>
      <c r="C643" s="4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>
      <c r="A644" s="3"/>
      <c r="B644" s="3"/>
      <c r="C644" s="4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>
      <c r="A645" s="3"/>
      <c r="B645" s="3"/>
      <c r="C645" s="4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>
      <c r="A646" s="3"/>
      <c r="B646" s="3"/>
      <c r="C646" s="4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>
      <c r="A647" s="3"/>
      <c r="B647" s="3"/>
      <c r="C647" s="4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>
      <c r="A648" s="3"/>
      <c r="B648" s="3"/>
      <c r="C648" s="4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>
      <c r="A649" s="3"/>
      <c r="B649" s="3"/>
      <c r="C649" s="4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>
      <c r="A650" s="3"/>
      <c r="B650" s="3"/>
      <c r="C650" s="4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>
      <c r="A651" s="3"/>
      <c r="B651" s="3"/>
      <c r="C651" s="4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>
      <c r="A652" s="3"/>
      <c r="B652" s="3"/>
      <c r="C652" s="4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>
      <c r="A653" s="3"/>
      <c r="B653" s="3"/>
      <c r="C653" s="4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>
      <c r="A654" s="3"/>
      <c r="B654" s="3"/>
      <c r="C654" s="4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>
      <c r="A655" s="3"/>
      <c r="B655" s="3"/>
      <c r="C655" s="4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>
      <c r="A656" s="3"/>
      <c r="B656" s="3"/>
      <c r="C656" s="4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>
      <c r="A657" s="3"/>
      <c r="B657" s="3"/>
      <c r="C657" s="4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>
      <c r="A658" s="3"/>
      <c r="B658" s="3"/>
      <c r="C658" s="4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>
      <c r="A659" s="3"/>
      <c r="B659" s="3"/>
      <c r="C659" s="4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>
      <c r="A660" s="3"/>
      <c r="B660" s="3"/>
      <c r="C660" s="4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>
      <c r="A661" s="3"/>
      <c r="B661" s="3"/>
      <c r="C661" s="4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>
      <c r="A662" s="3"/>
      <c r="B662" s="3"/>
      <c r="C662" s="4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>
      <c r="A663" s="3"/>
      <c r="B663" s="3"/>
      <c r="C663" s="4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>
      <c r="A664" s="3"/>
      <c r="B664" s="3"/>
      <c r="C664" s="4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>
      <c r="A665" s="3"/>
      <c r="B665" s="3"/>
      <c r="C665" s="4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>
      <c r="A666" s="3"/>
      <c r="B666" s="3"/>
      <c r="C666" s="4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>
      <c r="A667" s="3"/>
      <c r="B667" s="3"/>
      <c r="C667" s="4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>
      <c r="A668" s="3"/>
      <c r="B668" s="3"/>
      <c r="C668" s="4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>
      <c r="A669" s="3"/>
      <c r="B669" s="3"/>
      <c r="C669" s="4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>
      <c r="A670" s="3"/>
      <c r="B670" s="3"/>
      <c r="C670" s="4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>
      <c r="A671" s="3"/>
      <c r="B671" s="3"/>
      <c r="C671" s="4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>
      <c r="A672" s="3"/>
      <c r="B672" s="3"/>
      <c r="C672" s="4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>
      <c r="A673" s="3"/>
      <c r="B673" s="3"/>
      <c r="C673" s="4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>
      <c r="A674" s="3"/>
      <c r="B674" s="3"/>
      <c r="C674" s="4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>
      <c r="A675" s="3"/>
      <c r="B675" s="3"/>
      <c r="C675" s="4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>
      <c r="A676" s="3"/>
      <c r="B676" s="3"/>
      <c r="C676" s="4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>
      <c r="A677" s="3"/>
      <c r="B677" s="3"/>
      <c r="C677" s="4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>
      <c r="A678" s="3"/>
      <c r="B678" s="3"/>
      <c r="C678" s="4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>
      <c r="A679" s="3"/>
      <c r="B679" s="3"/>
      <c r="C679" s="4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>
      <c r="A680" s="3"/>
      <c r="B680" s="3"/>
      <c r="C680" s="4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>
      <c r="A681" s="3"/>
      <c r="B681" s="3"/>
      <c r="C681" s="4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>
      <c r="A682" s="3"/>
      <c r="B682" s="3"/>
      <c r="C682" s="4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>
      <c r="A683" s="3"/>
      <c r="B683" s="3"/>
      <c r="C683" s="4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>
      <c r="A684" s="3"/>
      <c r="B684" s="3"/>
      <c r="C684" s="4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>
      <c r="A685" s="3"/>
      <c r="B685" s="3"/>
      <c r="C685" s="4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>
      <c r="A686" s="3"/>
      <c r="B686" s="3"/>
      <c r="C686" s="4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>
      <c r="A687" s="3"/>
      <c r="B687" s="3"/>
      <c r="C687" s="4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>
      <c r="A688" s="3"/>
      <c r="B688" s="3"/>
      <c r="C688" s="4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>
      <c r="A689" s="3"/>
      <c r="B689" s="3"/>
      <c r="C689" s="4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>
      <c r="A690" s="3"/>
      <c r="B690" s="3"/>
      <c r="C690" s="4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>
      <c r="A691" s="3"/>
      <c r="B691" s="3"/>
      <c r="C691" s="4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>
      <c r="A692" s="3"/>
      <c r="B692" s="3"/>
      <c r="C692" s="4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>
      <c r="A693" s="3"/>
      <c r="B693" s="3"/>
      <c r="C693" s="4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>
      <c r="A694" s="3"/>
      <c r="B694" s="3"/>
      <c r="C694" s="4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>
      <c r="A695" s="3"/>
      <c r="B695" s="3"/>
      <c r="C695" s="4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>
      <c r="A696" s="3"/>
      <c r="B696" s="3"/>
      <c r="C696" s="4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>
      <c r="A697" s="3"/>
      <c r="B697" s="3"/>
      <c r="C697" s="4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>
      <c r="A698" s="3"/>
      <c r="B698" s="3"/>
      <c r="C698" s="4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>
      <c r="A699" s="3"/>
      <c r="B699" s="3"/>
      <c r="C699" s="4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>
      <c r="A700" s="3"/>
      <c r="B700" s="3"/>
      <c r="C700" s="4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>
      <c r="A701" s="3"/>
      <c r="B701" s="3"/>
      <c r="C701" s="4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>
      <c r="A702" s="3"/>
      <c r="B702" s="3"/>
      <c r="C702" s="4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>
      <c r="A703" s="3"/>
      <c r="B703" s="3"/>
      <c r="C703" s="4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>
      <c r="A704" s="3"/>
      <c r="B704" s="3"/>
      <c r="C704" s="4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>
      <c r="A705" s="3"/>
      <c r="B705" s="3"/>
      <c r="C705" s="4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>
      <c r="A706" s="3"/>
      <c r="B706" s="3"/>
      <c r="C706" s="4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>
      <c r="A707" s="3"/>
      <c r="B707" s="3"/>
      <c r="C707" s="4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>
      <c r="A708" s="3"/>
      <c r="B708" s="3"/>
      <c r="C708" s="4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>
      <c r="A709" s="3"/>
      <c r="B709" s="3"/>
      <c r="C709" s="4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>
      <c r="A710" s="3"/>
      <c r="B710" s="3"/>
      <c r="C710" s="4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>
      <c r="A711" s="3"/>
      <c r="B711" s="3"/>
      <c r="C711" s="4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>
      <c r="A712" s="3"/>
      <c r="B712" s="3"/>
      <c r="C712" s="4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>
      <c r="A713" s="3"/>
      <c r="B713" s="3"/>
      <c r="C713" s="4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>
      <c r="A714" s="3"/>
      <c r="B714" s="3"/>
      <c r="C714" s="4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>
      <c r="A715" s="3"/>
      <c r="B715" s="3"/>
      <c r="C715" s="4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>
      <c r="A716" s="3"/>
      <c r="B716" s="3"/>
      <c r="C716" s="4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>
      <c r="A717" s="3"/>
      <c r="B717" s="3"/>
      <c r="C717" s="4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>
      <c r="A718" s="3"/>
      <c r="B718" s="3"/>
      <c r="C718" s="4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>
      <c r="A719" s="3"/>
      <c r="B719" s="3"/>
      <c r="C719" s="4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>
      <c r="A720" s="3"/>
      <c r="B720" s="3"/>
      <c r="C720" s="4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>
      <c r="A721" s="3"/>
      <c r="B721" s="3"/>
      <c r="C721" s="4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>
      <c r="A722" s="3"/>
      <c r="B722" s="3"/>
      <c r="C722" s="4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>
      <c r="A723" s="3"/>
      <c r="B723" s="3"/>
      <c r="C723" s="4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>
      <c r="A724" s="3"/>
      <c r="B724" s="3"/>
      <c r="C724" s="4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>
      <c r="A725" s="3"/>
      <c r="B725" s="3"/>
      <c r="C725" s="4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>
      <c r="A726" s="3"/>
      <c r="B726" s="3"/>
      <c r="C726" s="4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>
      <c r="A727" s="3"/>
      <c r="B727" s="3"/>
      <c r="C727" s="4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>
      <c r="A728" s="3"/>
      <c r="B728" s="3"/>
      <c r="C728" s="4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>
      <c r="A729" s="3"/>
      <c r="B729" s="3"/>
      <c r="C729" s="4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>
      <c r="A730" s="3"/>
      <c r="B730" s="3"/>
      <c r="C730" s="4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>
      <c r="A731" s="3"/>
      <c r="B731" s="3"/>
      <c r="C731" s="4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>
      <c r="A732" s="3"/>
      <c r="B732" s="3"/>
      <c r="C732" s="4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>
      <c r="A733" s="3"/>
      <c r="B733" s="3"/>
      <c r="C733" s="4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>
      <c r="A734" s="3"/>
      <c r="B734" s="3"/>
      <c r="C734" s="4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>
      <c r="A735" s="3"/>
      <c r="B735" s="3"/>
      <c r="C735" s="4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>
      <c r="A736" s="3"/>
      <c r="B736" s="3"/>
      <c r="C736" s="4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>
      <c r="A737" s="3"/>
      <c r="B737" s="3"/>
      <c r="C737" s="4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>
      <c r="A738" s="3"/>
      <c r="B738" s="3"/>
      <c r="C738" s="4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>
      <c r="A739" s="3"/>
      <c r="B739" s="3"/>
      <c r="C739" s="4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>
      <c r="A740" s="3"/>
      <c r="B740" s="3"/>
      <c r="C740" s="4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>
      <c r="A741" s="3"/>
      <c r="B741" s="3"/>
      <c r="C741" s="4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>
      <c r="A742" s="3"/>
      <c r="B742" s="3"/>
      <c r="C742" s="4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>
      <c r="A743" s="3"/>
      <c r="B743" s="3"/>
      <c r="C743" s="4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>
      <c r="A744" s="3"/>
      <c r="B744" s="3"/>
      <c r="C744" s="4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>
      <c r="A745" s="3"/>
      <c r="B745" s="3"/>
      <c r="C745" s="4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>
      <c r="A746" s="3"/>
      <c r="B746" s="3"/>
      <c r="C746" s="4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>
      <c r="A747" s="3"/>
      <c r="B747" s="3"/>
      <c r="C747" s="4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>
      <c r="A748" s="3"/>
      <c r="B748" s="3"/>
      <c r="C748" s="4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>
      <c r="A749" s="3"/>
      <c r="B749" s="3"/>
      <c r="C749" s="4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>
      <c r="A750" s="3"/>
      <c r="B750" s="3"/>
      <c r="C750" s="4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>
      <c r="A751" s="3"/>
      <c r="B751" s="3"/>
      <c r="C751" s="4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>
      <c r="A752" s="3"/>
      <c r="B752" s="3"/>
      <c r="C752" s="4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>
      <c r="A753" s="3"/>
      <c r="B753" s="3"/>
      <c r="C753" s="4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>
      <c r="A754" s="3"/>
      <c r="B754" s="3"/>
      <c r="C754" s="4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>
      <c r="A755" s="3"/>
      <c r="B755" s="3"/>
      <c r="C755" s="4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>
      <c r="A756" s="3"/>
      <c r="B756" s="3"/>
      <c r="C756" s="4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>
      <c r="A757" s="3"/>
      <c r="B757" s="3"/>
      <c r="C757" s="4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>
      <c r="A758" s="3"/>
      <c r="B758" s="3"/>
      <c r="C758" s="4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>
      <c r="A759" s="3"/>
      <c r="B759" s="3"/>
      <c r="C759" s="4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>
      <c r="A760" s="3"/>
      <c r="B760" s="3"/>
      <c r="C760" s="4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>
      <c r="A761" s="3"/>
      <c r="B761" s="3"/>
      <c r="C761" s="4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>
      <c r="A762" s="3"/>
      <c r="B762" s="3"/>
      <c r="C762" s="4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>
      <c r="A763" s="3"/>
      <c r="B763" s="3"/>
      <c r="C763" s="4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>
      <c r="A764" s="3"/>
      <c r="B764" s="3"/>
      <c r="C764" s="4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>
      <c r="A765" s="3"/>
      <c r="B765" s="3"/>
      <c r="C765" s="4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>
      <c r="A766" s="3"/>
      <c r="B766" s="3"/>
      <c r="C766" s="4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>
      <c r="A767" s="3"/>
      <c r="B767" s="3"/>
      <c r="C767" s="4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>
      <c r="A768" s="3"/>
      <c r="B768" s="3"/>
      <c r="C768" s="4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>
      <c r="A769" s="3"/>
      <c r="B769" s="3"/>
      <c r="C769" s="4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>
      <c r="A770" s="3"/>
      <c r="B770" s="3"/>
      <c r="C770" s="4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>
      <c r="A771" s="3"/>
      <c r="B771" s="3"/>
      <c r="C771" s="4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>
      <c r="A772" s="3"/>
      <c r="B772" s="3"/>
      <c r="C772" s="4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>
      <c r="A773" s="3"/>
      <c r="B773" s="3"/>
      <c r="C773" s="4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>
      <c r="A774" s="3"/>
      <c r="B774" s="3"/>
      <c r="C774" s="4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>
      <c r="A775" s="3"/>
      <c r="B775" s="3"/>
      <c r="C775" s="4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>
      <c r="A776" s="3"/>
      <c r="B776" s="3"/>
      <c r="C776" s="4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>
      <c r="A777" s="3"/>
      <c r="B777" s="3"/>
      <c r="C777" s="4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>
      <c r="A778" s="3"/>
      <c r="B778" s="3"/>
      <c r="C778" s="4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>
      <c r="A779" s="3"/>
      <c r="B779" s="3"/>
      <c r="C779" s="4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>
      <c r="A780" s="3"/>
      <c r="B780" s="3"/>
      <c r="C780" s="4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>
      <c r="A781" s="3"/>
      <c r="B781" s="3"/>
      <c r="C781" s="4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>
      <c r="A782" s="3"/>
      <c r="B782" s="3"/>
      <c r="C782" s="4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>
      <c r="A783" s="3"/>
      <c r="B783" s="3"/>
      <c r="C783" s="4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>
      <c r="A784" s="3"/>
      <c r="B784" s="3"/>
      <c r="C784" s="4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>
      <c r="A785" s="3"/>
      <c r="B785" s="3"/>
      <c r="C785" s="4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>
      <c r="A786" s="3"/>
      <c r="B786" s="3"/>
      <c r="C786" s="4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>
      <c r="A787" s="3"/>
      <c r="B787" s="3"/>
      <c r="C787" s="4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>
      <c r="A788" s="3"/>
      <c r="B788" s="3"/>
      <c r="C788" s="4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>
      <c r="A789" s="3"/>
      <c r="B789" s="3"/>
      <c r="C789" s="4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>
      <c r="A790" s="3"/>
      <c r="B790" s="3"/>
      <c r="C790" s="4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>
      <c r="A791" s="3"/>
      <c r="B791" s="3"/>
      <c r="C791" s="4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>
      <c r="A792" s="3"/>
      <c r="B792" s="3"/>
      <c r="C792" s="4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>
      <c r="A793" s="3"/>
      <c r="B793" s="3"/>
      <c r="C793" s="4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>
      <c r="A794" s="3"/>
      <c r="B794" s="3"/>
      <c r="C794" s="4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>
      <c r="A795" s="3"/>
      <c r="B795" s="3"/>
      <c r="C795" s="4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>
      <c r="A796" s="3"/>
      <c r="B796" s="3"/>
      <c r="C796" s="4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>
      <c r="A797" s="3"/>
      <c r="B797" s="3"/>
      <c r="C797" s="4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>
      <c r="A798" s="3"/>
      <c r="B798" s="3"/>
      <c r="C798" s="4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>
      <c r="A799" s="3"/>
      <c r="B799" s="3"/>
      <c r="C799" s="4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>
      <c r="A800" s="3"/>
      <c r="B800" s="3"/>
      <c r="C800" s="4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>
      <c r="A801" s="3"/>
      <c r="B801" s="3"/>
      <c r="C801" s="4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>
      <c r="A802" s="3"/>
      <c r="B802" s="3"/>
      <c r="C802" s="4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>
      <c r="A803" s="3"/>
      <c r="B803" s="3"/>
      <c r="C803" s="4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>
      <c r="A804" s="3"/>
      <c r="B804" s="3"/>
      <c r="C804" s="4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>
      <c r="A805" s="3"/>
      <c r="B805" s="3"/>
      <c r="C805" s="4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>
      <c r="A806" s="3"/>
      <c r="B806" s="3"/>
      <c r="C806" s="4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>
      <c r="A807" s="3"/>
      <c r="B807" s="3"/>
      <c r="C807" s="4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>
      <c r="A808" s="3"/>
      <c r="B808" s="3"/>
      <c r="C808" s="4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>
      <c r="A809" s="3"/>
      <c r="B809" s="3"/>
      <c r="C809" s="4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>
      <c r="A810" s="3"/>
      <c r="B810" s="3"/>
      <c r="C810" s="4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>
      <c r="A811" s="3"/>
      <c r="B811" s="3"/>
      <c r="C811" s="4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>
      <c r="A812" s="3"/>
      <c r="B812" s="3"/>
      <c r="C812" s="4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>
      <c r="A813" s="3"/>
      <c r="B813" s="3"/>
      <c r="C813" s="4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>
      <c r="A814" s="3"/>
      <c r="B814" s="3"/>
      <c r="C814" s="4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>
      <c r="A815" s="3"/>
      <c r="B815" s="3"/>
      <c r="C815" s="4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>
      <c r="A816" s="3"/>
      <c r="B816" s="3"/>
      <c r="C816" s="4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>
      <c r="A817" s="3"/>
      <c r="B817" s="3"/>
      <c r="C817" s="4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>
      <c r="A818" s="3"/>
      <c r="B818" s="3"/>
      <c r="C818" s="4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>
      <c r="A819" s="3"/>
      <c r="B819" s="3"/>
      <c r="C819" s="4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>
      <c r="A820" s="3"/>
      <c r="B820" s="3"/>
      <c r="C820" s="4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>
      <c r="A821" s="3"/>
      <c r="B821" s="3"/>
      <c r="C821" s="4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>
      <c r="A822" s="3"/>
      <c r="B822" s="3"/>
      <c r="C822" s="4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>
      <c r="A823" s="3"/>
      <c r="B823" s="3"/>
      <c r="C823" s="4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>
      <c r="A824" s="3"/>
      <c r="B824" s="3"/>
      <c r="C824" s="4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>
      <c r="A825" s="3"/>
      <c r="B825" s="3"/>
      <c r="C825" s="4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>
      <c r="A826" s="3"/>
      <c r="B826" s="3"/>
      <c r="C826" s="4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>
      <c r="A827" s="3"/>
      <c r="B827" s="3"/>
      <c r="C827" s="4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>
      <c r="A828" s="3"/>
      <c r="B828" s="3"/>
      <c r="C828" s="4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>
      <c r="A829" s="3"/>
      <c r="B829" s="3"/>
      <c r="C829" s="4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>
      <c r="A830" s="3"/>
      <c r="B830" s="3"/>
      <c r="C830" s="4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>
      <c r="A831" s="3"/>
      <c r="B831" s="3"/>
      <c r="C831" s="4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>
      <c r="A832" s="3"/>
      <c r="B832" s="3"/>
      <c r="C832" s="4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>
      <c r="A833" s="3"/>
      <c r="B833" s="3"/>
      <c r="C833" s="4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>
      <c r="A834" s="3"/>
      <c r="B834" s="3"/>
      <c r="C834" s="4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>
      <c r="A835" s="3"/>
      <c r="B835" s="3"/>
      <c r="C835" s="4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>
      <c r="A836" s="3"/>
      <c r="B836" s="3"/>
      <c r="C836" s="4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>
      <c r="A837" s="3"/>
      <c r="B837" s="3"/>
      <c r="C837" s="4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>
      <c r="A838" s="3"/>
      <c r="B838" s="3"/>
      <c r="C838" s="4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>
      <c r="A839" s="3"/>
      <c r="B839" s="3"/>
      <c r="C839" s="4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>
      <c r="A840" s="3"/>
      <c r="B840" s="3"/>
      <c r="C840" s="4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>
      <c r="A841" s="3"/>
      <c r="B841" s="3"/>
      <c r="C841" s="4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>
      <c r="A842" s="3"/>
      <c r="B842" s="3"/>
      <c r="C842" s="4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>
      <c r="A843" s="3"/>
      <c r="B843" s="3"/>
      <c r="C843" s="4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>
      <c r="A844" s="3"/>
      <c r="B844" s="3"/>
      <c r="C844" s="4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>
      <c r="A845" s="3"/>
      <c r="B845" s="3"/>
      <c r="C845" s="4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>
      <c r="A846" s="3"/>
      <c r="B846" s="3"/>
      <c r="C846" s="4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>
      <c r="A847" s="3"/>
      <c r="B847" s="3"/>
      <c r="C847" s="4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>
      <c r="A848" s="3"/>
      <c r="B848" s="3"/>
      <c r="C848" s="4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>
      <c r="A849" s="3"/>
      <c r="B849" s="3"/>
      <c r="C849" s="4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>
      <c r="A850" s="3"/>
      <c r="B850" s="3"/>
      <c r="C850" s="4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>
      <c r="A851" s="3"/>
      <c r="B851" s="3"/>
      <c r="C851" s="4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>
      <c r="A852" s="3"/>
      <c r="B852" s="3"/>
      <c r="C852" s="4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>
      <c r="A853" s="3"/>
      <c r="B853" s="3"/>
      <c r="C853" s="4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>
      <c r="A854" s="3"/>
      <c r="B854" s="3"/>
      <c r="C854" s="4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>
      <c r="A855" s="3"/>
      <c r="B855" s="3"/>
      <c r="C855" s="4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>
      <c r="A856" s="3"/>
      <c r="B856" s="3"/>
      <c r="C856" s="4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>
      <c r="A857" s="3"/>
      <c r="B857" s="3"/>
      <c r="C857" s="4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>
      <c r="A858" s="3"/>
      <c r="B858" s="3"/>
      <c r="C858" s="4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>
      <c r="A859" s="3"/>
      <c r="B859" s="3"/>
      <c r="C859" s="4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>
      <c r="A860" s="3"/>
      <c r="B860" s="3"/>
      <c r="C860" s="4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>
      <c r="A861" s="3"/>
      <c r="B861" s="3"/>
      <c r="C861" s="4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>
      <c r="A862" s="3"/>
      <c r="B862" s="3"/>
      <c r="C862" s="4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>
      <c r="A863" s="3"/>
      <c r="B863" s="3"/>
      <c r="C863" s="4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>
      <c r="A864" s="3"/>
      <c r="B864" s="3"/>
      <c r="C864" s="4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>
      <c r="A865" s="3"/>
      <c r="B865" s="3"/>
      <c r="C865" s="4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>
      <c r="A866" s="3"/>
      <c r="B866" s="3"/>
      <c r="C866" s="4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>
      <c r="A867" s="3"/>
      <c r="B867" s="3"/>
      <c r="C867" s="4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>
      <c r="A868" s="3"/>
      <c r="B868" s="3"/>
      <c r="C868" s="4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>
      <c r="A869" s="3"/>
      <c r="B869" s="3"/>
      <c r="C869" s="4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>
      <c r="A870" s="3"/>
      <c r="B870" s="3"/>
      <c r="C870" s="4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>
      <c r="A871" s="3"/>
      <c r="B871" s="3"/>
      <c r="C871" s="4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>
      <c r="A872" s="3"/>
      <c r="B872" s="3"/>
      <c r="C872" s="4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>
      <c r="A873" s="3"/>
      <c r="B873" s="3"/>
      <c r="C873" s="4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>
      <c r="A874" s="3"/>
      <c r="B874" s="3"/>
      <c r="C874" s="4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>
      <c r="A875" s="3"/>
      <c r="B875" s="3"/>
      <c r="C875" s="4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>
      <c r="A876" s="3"/>
      <c r="B876" s="3"/>
      <c r="C876" s="4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>
      <c r="A877" s="3"/>
      <c r="B877" s="3"/>
      <c r="C877" s="4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>
      <c r="A878" s="3"/>
      <c r="B878" s="3"/>
      <c r="C878" s="4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>
      <c r="A879" s="3"/>
      <c r="B879" s="3"/>
      <c r="C879" s="4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>
      <c r="A880" s="3"/>
      <c r="B880" s="3"/>
      <c r="C880" s="4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>
      <c r="A881" s="3"/>
      <c r="B881" s="3"/>
      <c r="C881" s="4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>
      <c r="A882" s="3"/>
      <c r="B882" s="3"/>
      <c r="C882" s="4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>
      <c r="A883" s="3"/>
      <c r="B883" s="3"/>
      <c r="C883" s="4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>
      <c r="A884" s="3"/>
      <c r="B884" s="3"/>
      <c r="C884" s="4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>
      <c r="A885" s="3"/>
      <c r="B885" s="3"/>
      <c r="C885" s="4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>
      <c r="A886" s="3"/>
      <c r="B886" s="3"/>
      <c r="C886" s="4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>
      <c r="A887" s="3"/>
      <c r="B887" s="3"/>
      <c r="C887" s="4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>
      <c r="A888" s="3"/>
      <c r="B888" s="3"/>
      <c r="C888" s="4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>
      <c r="A889" s="3"/>
      <c r="B889" s="3"/>
      <c r="C889" s="4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>
      <c r="A890" s="3"/>
      <c r="B890" s="3"/>
      <c r="C890" s="4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>
      <c r="A891" s="3"/>
      <c r="B891" s="3"/>
      <c r="C891" s="4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>
      <c r="A892" s="3"/>
      <c r="B892" s="3"/>
      <c r="C892" s="4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>
      <c r="A893" s="3"/>
      <c r="B893" s="3"/>
      <c r="C893" s="4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>
      <c r="A894" s="3"/>
      <c r="B894" s="3"/>
      <c r="C894" s="4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>
      <c r="A895" s="3"/>
      <c r="B895" s="3"/>
      <c r="C895" s="4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>
      <c r="A896" s="3"/>
      <c r="B896" s="3"/>
      <c r="C896" s="4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>
      <c r="A897" s="3"/>
      <c r="B897" s="3"/>
      <c r="C897" s="4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>
      <c r="A898" s="3"/>
      <c r="B898" s="3"/>
      <c r="C898" s="4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>
      <c r="A899" s="3"/>
      <c r="B899" s="3"/>
      <c r="C899" s="4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>
      <c r="A900" s="3"/>
      <c r="B900" s="3"/>
      <c r="C900" s="4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>
      <c r="A901" s="3"/>
      <c r="B901" s="3"/>
      <c r="C901" s="4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>
      <c r="A902" s="3"/>
      <c r="B902" s="3"/>
      <c r="C902" s="4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>
      <c r="A903" s="3"/>
      <c r="B903" s="3"/>
      <c r="C903" s="4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>
      <c r="A904" s="3"/>
      <c r="B904" s="3"/>
      <c r="C904" s="4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>
      <c r="A905" s="3"/>
      <c r="B905" s="3"/>
      <c r="C905" s="4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>
      <c r="A906" s="3"/>
      <c r="B906" s="3"/>
      <c r="C906" s="4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>
      <c r="A907" s="3"/>
      <c r="B907" s="3"/>
      <c r="C907" s="4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>
      <c r="A908" s="3"/>
      <c r="B908" s="3"/>
      <c r="C908" s="4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>
      <c r="A909" s="3"/>
      <c r="B909" s="3"/>
      <c r="C909" s="4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>
      <c r="A910" s="3"/>
      <c r="B910" s="3"/>
      <c r="C910" s="4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>
      <c r="A911" s="3"/>
      <c r="B911" s="3"/>
      <c r="C911" s="4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>
      <c r="A912" s="3"/>
      <c r="B912" s="3"/>
      <c r="C912" s="4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>
      <c r="A913" s="3"/>
      <c r="B913" s="3"/>
      <c r="C913" s="4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>
      <c r="A914" s="3"/>
      <c r="B914" s="3"/>
      <c r="C914" s="4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>
      <c r="A915" s="3"/>
      <c r="B915" s="3"/>
      <c r="C915" s="4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>
      <c r="A916" s="3"/>
      <c r="B916" s="3"/>
      <c r="C916" s="4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>
      <c r="A917" s="3"/>
      <c r="B917" s="3"/>
      <c r="C917" s="4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>
      <c r="A918" s="3"/>
      <c r="B918" s="3"/>
      <c r="C918" s="4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>
      <c r="A919" s="3"/>
      <c r="B919" s="3"/>
      <c r="C919" s="4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>
      <c r="A920" s="3"/>
      <c r="B920" s="3"/>
      <c r="C920" s="4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>
      <c r="A921" s="3"/>
      <c r="B921" s="3"/>
      <c r="C921" s="4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>
      <c r="A922" s="3"/>
      <c r="B922" s="3"/>
      <c r="C922" s="4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>
      <c r="A923" s="3"/>
      <c r="B923" s="3"/>
      <c r="C923" s="4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>
      <c r="A924" s="3"/>
      <c r="B924" s="3"/>
      <c r="C924" s="4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>
      <c r="A925" s="3"/>
      <c r="B925" s="3"/>
      <c r="C925" s="4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>
      <c r="A926" s="3"/>
      <c r="B926" s="3"/>
      <c r="C926" s="4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>
      <c r="A927" s="3"/>
      <c r="B927" s="3"/>
      <c r="C927" s="4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>
      <c r="A928" s="3"/>
      <c r="B928" s="3"/>
      <c r="C928" s="4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>
      <c r="A929" s="3"/>
      <c r="B929" s="3"/>
      <c r="C929" s="4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>
      <c r="A930" s="3"/>
      <c r="B930" s="3"/>
      <c r="C930" s="4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>
      <c r="A931" s="3"/>
      <c r="B931" s="3"/>
      <c r="C931" s="4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>
      <c r="A932" s="3"/>
      <c r="B932" s="3"/>
      <c r="C932" s="4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>
      <c r="A933" s="3"/>
      <c r="B933" s="3"/>
      <c r="C933" s="4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>
      <c r="A934" s="3"/>
      <c r="B934" s="3"/>
      <c r="C934" s="4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>
      <c r="A935" s="3"/>
      <c r="B935" s="3"/>
      <c r="C935" s="4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>
      <c r="A936" s="3"/>
      <c r="B936" s="3"/>
      <c r="C936" s="4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>
      <c r="A937" s="3"/>
      <c r="B937" s="3"/>
      <c r="C937" s="4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>
      <c r="A938" s="3"/>
      <c r="B938" s="3"/>
      <c r="C938" s="4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>
      <c r="A939" s="3"/>
      <c r="B939" s="3"/>
      <c r="C939" s="4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>
      <c r="A940" s="3"/>
      <c r="B940" s="3"/>
      <c r="C940" s="4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>
      <c r="A941" s="3"/>
      <c r="B941" s="3"/>
      <c r="C941" s="4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>
      <c r="A942" s="3"/>
      <c r="B942" s="3"/>
      <c r="C942" s="4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>
      <c r="A943" s="3"/>
      <c r="B943" s="3"/>
      <c r="C943" s="4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>
      <c r="A944" s="3"/>
      <c r="B944" s="3"/>
      <c r="C944" s="4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>
      <c r="A945" s="3"/>
      <c r="B945" s="3"/>
      <c r="C945" s="4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>
      <c r="A946" s="3"/>
      <c r="B946" s="3"/>
      <c r="C946" s="4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>
      <c r="A947" s="3"/>
      <c r="B947" s="3"/>
      <c r="C947" s="4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>
      <c r="A948" s="3"/>
      <c r="B948" s="3"/>
      <c r="C948" s="4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>
      <c r="A949" s="3"/>
      <c r="B949" s="3"/>
      <c r="C949" s="4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>
      <c r="A950" s="3"/>
      <c r="B950" s="3"/>
      <c r="C950" s="4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>
      <c r="A951" s="3"/>
      <c r="B951" s="3"/>
      <c r="C951" s="4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>
      <c r="A952" s="3"/>
      <c r="B952" s="3"/>
      <c r="C952" s="4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>
      <c r="A953" s="3"/>
      <c r="B953" s="3"/>
      <c r="C953" s="4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>
      <c r="A954" s="3"/>
      <c r="B954" s="3"/>
      <c r="C954" s="4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>
      <c r="A955" s="3"/>
      <c r="B955" s="3"/>
      <c r="C955" s="4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>
      <c r="A956" s="3"/>
      <c r="B956" s="3"/>
      <c r="C956" s="4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>
      <c r="A957" s="3"/>
      <c r="B957" s="3"/>
      <c r="C957" s="4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>
      <c r="A958" s="3"/>
      <c r="B958" s="3"/>
      <c r="C958" s="4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>
      <c r="A959" s="3"/>
      <c r="B959" s="3"/>
      <c r="C959" s="4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>
      <c r="A960" s="3"/>
      <c r="B960" s="3"/>
      <c r="C960" s="4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>
      <c r="A961" s="3"/>
      <c r="B961" s="3"/>
      <c r="C961" s="4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>
      <c r="A962" s="3"/>
      <c r="B962" s="3"/>
      <c r="C962" s="4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>
      <c r="A963" s="3"/>
      <c r="B963" s="3"/>
      <c r="C963" s="4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>
      <c r="A964" s="3"/>
      <c r="B964" s="3"/>
      <c r="C964" s="4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>
      <c r="A965" s="3"/>
      <c r="B965" s="3"/>
      <c r="C965" s="4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>
      <c r="A966" s="3"/>
      <c r="B966" s="3"/>
      <c r="C966" s="4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>
      <c r="A967" s="3"/>
      <c r="B967" s="3"/>
      <c r="C967" s="4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>
      <c r="A968" s="3"/>
      <c r="B968" s="3"/>
      <c r="C968" s="4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>
      <c r="A969" s="3"/>
      <c r="B969" s="3"/>
      <c r="C969" s="4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>
      <c r="A970" s="3"/>
      <c r="B970" s="3"/>
      <c r="C970" s="4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>
      <c r="A971" s="3"/>
      <c r="B971" s="3"/>
      <c r="C971" s="4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>
      <c r="A972" s="3"/>
      <c r="B972" s="3"/>
      <c r="C972" s="4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>
      <c r="A973" s="3"/>
      <c r="B973" s="3"/>
      <c r="C973" s="4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>
      <c r="A974" s="3"/>
      <c r="B974" s="3"/>
      <c r="C974" s="4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>
      <c r="A975" s="3"/>
      <c r="B975" s="3"/>
      <c r="C975" s="4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>
      <c r="A976" s="3"/>
      <c r="B976" s="3"/>
      <c r="C976" s="4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>
      <c r="A977" s="3"/>
      <c r="B977" s="3"/>
      <c r="C977" s="4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>
      <c r="A978" s="3"/>
      <c r="B978" s="3"/>
      <c r="C978" s="4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>
      <c r="A979" s="3"/>
      <c r="B979" s="3"/>
      <c r="C979" s="4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>
      <c r="A980" s="3"/>
      <c r="B980" s="3"/>
      <c r="C980" s="4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>
      <c r="A981" s="3"/>
      <c r="B981" s="3"/>
      <c r="C981" s="4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>
      <c r="A982" s="3"/>
      <c r="B982" s="3"/>
      <c r="C982" s="4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>
      <c r="A983" s="3"/>
      <c r="B983" s="3"/>
      <c r="C983" s="4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>
      <c r="A984" s="3"/>
      <c r="B984" s="3"/>
      <c r="C984" s="4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>
      <c r="A985" s="3"/>
      <c r="B985" s="3"/>
      <c r="C985" s="4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>
      <c r="A986" s="3"/>
      <c r="B986" s="3"/>
      <c r="C986" s="4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>
      <c r="A987" s="3"/>
      <c r="B987" s="3"/>
      <c r="C987" s="4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>
      <c r="A988" s="3"/>
      <c r="B988" s="3"/>
      <c r="C988" s="4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>
      <c r="A989" s="3"/>
      <c r="B989" s="3"/>
      <c r="C989" s="4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>
      <c r="A990" s="3"/>
      <c r="B990" s="3"/>
      <c r="C990" s="4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>
      <c r="A991" s="3"/>
      <c r="B991" s="3"/>
      <c r="C991" s="4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>
      <c r="A992" s="3"/>
      <c r="B992" s="3"/>
      <c r="C992" s="4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>
      <c r="A993" s="3"/>
      <c r="B993" s="3"/>
      <c r="C993" s="4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>
      <c r="A994" s="3"/>
      <c r="B994" s="3"/>
      <c r="C994" s="4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>
      <c r="A995" s="3"/>
      <c r="B995" s="3"/>
      <c r="C995" s="46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>
      <c r="A996" s="3"/>
      <c r="B996" s="3"/>
      <c r="C996" s="46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>
      <c r="A997" s="3"/>
      <c r="B997" s="3"/>
      <c r="C997" s="46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>
      <c r="A998" s="3"/>
      <c r="B998" s="3"/>
      <c r="C998" s="46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75" customHeight="1">
      <c r="A999" s="3"/>
      <c r="B999" s="3"/>
      <c r="C999" s="46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5.75" customHeight="1">
      <c r="A1000" s="3"/>
      <c r="B1000" s="3"/>
      <c r="C1000" s="46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5.75" customHeight="1">
      <c r="A1001" s="3"/>
      <c r="B1001" s="3"/>
      <c r="C1001" s="46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5.75" customHeight="1">
      <c r="A1002" s="3"/>
      <c r="B1002" s="3"/>
      <c r="C1002" s="46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5.75" customHeight="1">
      <c r="A1003" s="3"/>
      <c r="B1003" s="3"/>
      <c r="C1003" s="46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5.75" customHeight="1">
      <c r="A1004" s="3"/>
      <c r="B1004" s="3"/>
      <c r="C1004" s="46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5.75" customHeight="1">
      <c r="A1005" s="3"/>
      <c r="B1005" s="3"/>
      <c r="C1005" s="46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5.75" customHeight="1">
      <c r="A1006" s="3"/>
      <c r="B1006" s="3"/>
      <c r="C1006" s="46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5.75" customHeight="1">
      <c r="A1007" s="3"/>
      <c r="B1007" s="3"/>
      <c r="C1007" s="46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5.75" customHeight="1">
      <c r="A1008" s="3"/>
      <c r="B1008" s="3"/>
      <c r="C1008" s="46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5.75" customHeight="1">
      <c r="A1009" s="3"/>
      <c r="B1009" s="3"/>
      <c r="C1009" s="46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5.75" customHeight="1">
      <c r="A1010" s="3"/>
      <c r="B1010" s="3"/>
      <c r="C1010" s="46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</sheetData>
  <mergeCells count="5">
    <mergeCell ref="L13:L15"/>
    <mergeCell ref="O43:P43"/>
    <mergeCell ref="O44:P44"/>
    <mergeCell ref="O45:P45"/>
    <mergeCell ref="O47:P47"/>
  </mergeCells>
  <conditionalFormatting sqref="D22:E24 H22:I2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8:F1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2:F2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7:F3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7:I3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3:K1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5:K15">
    <cfRule type="colorScale" priority="6">
      <colorScale>
        <cfvo type="min"/>
        <cfvo type="max"/>
        <color rgb="FFFFFFFF"/>
        <color rgb="FFE67C73"/>
      </colorScale>
    </cfRule>
  </conditionalFormatting>
  <conditionalFormatting sqref="J22:L24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27:L34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16:Q16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9:S19">
    <cfRule type="colorScale" priority="1">
      <colorScale>
        <cfvo type="min"/>
        <cfvo type="max"/>
        <color rgb="FFFFFFFF"/>
        <color rgb="FF57BB8A"/>
      </colorScale>
    </cfRule>
  </conditionalFormatting>
  <conditionalFormatting sqref="P20:S2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1:S2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2023-09-07T12:04:12Z</dcterms:created>
  <dcterms:modified xsi:type="dcterms:W3CDTF">2023-09-07T12:04:35Z</dcterms:modified>
</cp:coreProperties>
</file>