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fi\Desktop\Documents\Annual Result\FY_24\"/>
    </mc:Choice>
  </mc:AlternateContent>
  <xr:revisionPtr revIDLastSave="0" documentId="8_{17C3E914-7534-4478-A54B-4B3CDAE8193E}" xr6:coauthVersionLast="47" xr6:coauthVersionMax="47" xr10:uidLastSave="{00000000-0000-0000-0000-000000000000}"/>
  <bookViews>
    <workbookView xWindow="-108" yWindow="-108" windowWidth="23256" windowHeight="12456" xr2:uid="{132045B0-4272-4E05-BA71-13622FBE13B4}"/>
  </bookViews>
  <sheets>
    <sheet name="IEX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46" i="1" l="1"/>
  <c r="U44" i="1"/>
  <c r="S44" i="1"/>
  <c r="R44" i="1"/>
  <c r="U42" i="1"/>
  <c r="T42" i="1"/>
  <c r="U41" i="1"/>
  <c r="T41" i="1"/>
  <c r="H41" i="1"/>
  <c r="U40" i="1"/>
  <c r="T40" i="1"/>
  <c r="H40" i="1"/>
  <c r="U39" i="1"/>
  <c r="T39" i="1"/>
  <c r="H39" i="1"/>
  <c r="H38" i="1"/>
  <c r="H37" i="1"/>
  <c r="AD36" i="1"/>
  <c r="Y36" i="1"/>
  <c r="T36" i="1"/>
  <c r="H36" i="1"/>
  <c r="AD35" i="1"/>
  <c r="AC35" i="1"/>
  <c r="AB35" i="1"/>
  <c r="Y35" i="1"/>
  <c r="X35" i="1"/>
  <c r="W35" i="1"/>
  <c r="S35" i="1"/>
  <c r="R35" i="1"/>
  <c r="T35" i="1" s="1"/>
  <c r="O35" i="1"/>
  <c r="N35" i="1"/>
  <c r="K35" i="1"/>
  <c r="H35" i="1"/>
  <c r="G35" i="1"/>
  <c r="AC34" i="1"/>
  <c r="AB34" i="1"/>
  <c r="AD34" i="1" s="1"/>
  <c r="X34" i="1"/>
  <c r="W34" i="1"/>
  <c r="Y34" i="1" s="1"/>
  <c r="T34" i="1"/>
  <c r="S34" i="1"/>
  <c r="R34" i="1"/>
  <c r="O34" i="1"/>
  <c r="N34" i="1"/>
  <c r="K34" i="1"/>
  <c r="H34" i="1"/>
  <c r="G34" i="1"/>
  <c r="AD33" i="1"/>
  <c r="Y33" i="1"/>
  <c r="T33" i="1"/>
  <c r="O33" i="1"/>
  <c r="N33" i="1"/>
  <c r="K33" i="1"/>
  <c r="H33" i="1"/>
  <c r="G33" i="1"/>
  <c r="AD32" i="1"/>
  <c r="Y32" i="1"/>
  <c r="T32" i="1"/>
  <c r="O32" i="1"/>
  <c r="N32" i="1"/>
  <c r="K32" i="1"/>
  <c r="H32" i="1"/>
  <c r="G32" i="1"/>
  <c r="G25" i="1" s="1"/>
  <c r="AD31" i="1"/>
  <c r="Y31" i="1"/>
  <c r="T31" i="1"/>
  <c r="O31" i="1"/>
  <c r="O25" i="1" s="1"/>
  <c r="N31" i="1"/>
  <c r="N25" i="1" s="1"/>
  <c r="M31" i="1"/>
  <c r="L31" i="1"/>
  <c r="K31" i="1"/>
  <c r="H31" i="1"/>
  <c r="G31" i="1"/>
  <c r="AD30" i="1"/>
  <c r="Y30" i="1"/>
  <c r="T30" i="1"/>
  <c r="O30" i="1"/>
  <c r="N30" i="1"/>
  <c r="K30" i="1"/>
  <c r="H30" i="1"/>
  <c r="H24" i="1" s="1"/>
  <c r="G30" i="1"/>
  <c r="AD29" i="1"/>
  <c r="Y29" i="1"/>
  <c r="T29" i="1"/>
  <c r="O29" i="1"/>
  <c r="N29" i="1"/>
  <c r="K29" i="1"/>
  <c r="K25" i="1" s="1"/>
  <c r="H29" i="1"/>
  <c r="H26" i="1" s="1"/>
  <c r="G29" i="1"/>
  <c r="M27" i="1"/>
  <c r="L27" i="1"/>
  <c r="D27" i="1"/>
  <c r="C27" i="1"/>
  <c r="R26" i="1"/>
  <c r="O26" i="1"/>
  <c r="N26" i="1"/>
  <c r="M26" i="1"/>
  <c r="L26" i="1"/>
  <c r="K26" i="1"/>
  <c r="J26" i="1"/>
  <c r="I26" i="1"/>
  <c r="G26" i="1"/>
  <c r="F26" i="1"/>
  <c r="E26" i="1"/>
  <c r="D26" i="1"/>
  <c r="C26" i="1"/>
  <c r="R25" i="1"/>
  <c r="M25" i="1"/>
  <c r="L25" i="1"/>
  <c r="J25" i="1"/>
  <c r="I25" i="1"/>
  <c r="H25" i="1"/>
  <c r="F25" i="1"/>
  <c r="E25" i="1"/>
  <c r="D25" i="1"/>
  <c r="C25" i="1"/>
  <c r="R24" i="1"/>
  <c r="D24" i="1"/>
  <c r="C24" i="1"/>
  <c r="Z23" i="1"/>
  <c r="Y23" i="1"/>
  <c r="AA21" i="1" s="1"/>
  <c r="O12" i="1" s="1"/>
  <c r="X23" i="1"/>
  <c r="V21" i="1"/>
  <c r="F17" i="1"/>
  <c r="E17" i="1"/>
  <c r="G17" i="1" s="1"/>
  <c r="D17" i="1"/>
  <c r="D21" i="1" s="1"/>
  <c r="C17" i="1"/>
  <c r="C16" i="1"/>
  <c r="C15" i="1"/>
  <c r="M12" i="1"/>
  <c r="L12" i="1"/>
  <c r="K12" i="1"/>
  <c r="J12" i="1"/>
  <c r="I12" i="1"/>
  <c r="H12" i="1"/>
  <c r="G12" i="1"/>
  <c r="F12" i="1"/>
  <c r="E12" i="1"/>
  <c r="D12" i="1"/>
  <c r="C12" i="1"/>
  <c r="B12" i="1"/>
  <c r="Q8" i="1"/>
  <c r="P8" i="1"/>
  <c r="O8" i="1"/>
  <c r="N8" i="1"/>
  <c r="M8" i="1"/>
  <c r="L8" i="1"/>
  <c r="K8" i="1"/>
  <c r="J8" i="1"/>
  <c r="I8" i="1"/>
  <c r="H8" i="1"/>
  <c r="G8" i="1"/>
  <c r="F8" i="1"/>
  <c r="E8" i="1"/>
  <c r="C8" i="1"/>
  <c r="G7" i="1"/>
  <c r="E7" i="1"/>
  <c r="D6" i="1"/>
  <c r="C6" i="1"/>
  <c r="N12" i="1" s="1"/>
  <c r="F20" i="1" l="1"/>
  <c r="D16" i="1" s="1"/>
  <c r="D7" i="1"/>
  <c r="D8" i="1" s="1"/>
  <c r="D15" i="1" l="1"/>
  <c r="E16" i="1"/>
  <c r="E15" i="1" l="1"/>
  <c r="F16" i="1"/>
  <c r="G16" i="1"/>
  <c r="G15" i="1" l="1"/>
  <c r="F15" i="1"/>
</calcChain>
</file>

<file path=xl/sharedStrings.xml><?xml version="1.0" encoding="utf-8"?>
<sst xmlns="http://schemas.openxmlformats.org/spreadsheetml/2006/main" count="182" uniqueCount="120">
  <si>
    <t>IEX</t>
  </si>
  <si>
    <t>Company</t>
  </si>
  <si>
    <t>Price</t>
  </si>
  <si>
    <t>Marketcap in Cr</t>
  </si>
  <si>
    <t>Sales in Cr</t>
  </si>
  <si>
    <t>Profit in Cr</t>
  </si>
  <si>
    <t>EPS</t>
  </si>
  <si>
    <t>FV</t>
  </si>
  <si>
    <t>Equity</t>
  </si>
  <si>
    <t>Total Equity</t>
  </si>
  <si>
    <t>Debt</t>
  </si>
  <si>
    <t>Lease Cr</t>
  </si>
  <si>
    <t>CUR.ASSETS</t>
  </si>
  <si>
    <t>CUR.LIABILITIES</t>
  </si>
  <si>
    <t>ASSETS</t>
  </si>
  <si>
    <t>LIABILITIES</t>
  </si>
  <si>
    <t>TRADE REC</t>
  </si>
  <si>
    <t>LAST YEAR_24</t>
  </si>
  <si>
    <t>GROWTH</t>
  </si>
  <si>
    <t>LIQUIDITY</t>
  </si>
  <si>
    <t>SOLVENCY</t>
  </si>
  <si>
    <t>PROFITABILITY</t>
  </si>
  <si>
    <t>VALUATIONS</t>
  </si>
  <si>
    <t>SALES GROWTH</t>
  </si>
  <si>
    <t>P-MARGIN</t>
  </si>
  <si>
    <t>CUR.RATIO</t>
  </si>
  <si>
    <t>TRADE CYC</t>
  </si>
  <si>
    <t>DEBT2EQUITY</t>
  </si>
  <si>
    <t>DEBTRATIO</t>
  </si>
  <si>
    <t>ICR</t>
  </si>
  <si>
    <t>ROE</t>
  </si>
  <si>
    <t>ROA</t>
  </si>
  <si>
    <t>TRAIL_PE</t>
  </si>
  <si>
    <t>YIELD_23</t>
  </si>
  <si>
    <t>BOOKVALUE</t>
  </si>
  <si>
    <t>PBV</t>
  </si>
  <si>
    <t>PEG</t>
  </si>
  <si>
    <t>Expectation</t>
  </si>
  <si>
    <t>Year</t>
  </si>
  <si>
    <t>Revenue</t>
  </si>
  <si>
    <t>Net Profit</t>
  </si>
  <si>
    <t>FairValue</t>
  </si>
  <si>
    <t>Div/Y</t>
  </si>
  <si>
    <t>FY_2025</t>
  </si>
  <si>
    <t>Estimate</t>
  </si>
  <si>
    <t>MARGIN</t>
  </si>
  <si>
    <t>LONGTERM</t>
  </si>
  <si>
    <t>TRAILEPS</t>
  </si>
  <si>
    <t>Q1_fy24</t>
  </si>
  <si>
    <t>Q2_fy24</t>
  </si>
  <si>
    <t>Q3_fy24</t>
  </si>
  <si>
    <t>Q4_fy24</t>
  </si>
  <si>
    <t>TRAIL EPS</t>
  </si>
  <si>
    <t>EPS_23</t>
  </si>
  <si>
    <t>EPS_24</t>
  </si>
  <si>
    <t>F_EPS_25</t>
  </si>
  <si>
    <t>PE_22</t>
  </si>
  <si>
    <t>PE</t>
  </si>
  <si>
    <t>F_PE</t>
  </si>
  <si>
    <t>Growth</t>
  </si>
  <si>
    <t>Cost</t>
  </si>
  <si>
    <t>Finance</t>
  </si>
  <si>
    <t>Margin%</t>
  </si>
  <si>
    <t>DIVIDEND</t>
  </si>
  <si>
    <t>HighPrice</t>
  </si>
  <si>
    <t>LowPrice</t>
  </si>
  <si>
    <t>HIghPE</t>
  </si>
  <si>
    <t>LOWPE</t>
  </si>
  <si>
    <t>TREND</t>
  </si>
  <si>
    <t>Q1_FY24</t>
  </si>
  <si>
    <t>H1_FY24</t>
  </si>
  <si>
    <t>9M_FY24</t>
  </si>
  <si>
    <t>FY24</t>
  </si>
  <si>
    <t>EST-2025</t>
  </si>
  <si>
    <t>10 Year</t>
  </si>
  <si>
    <t>SALES</t>
  </si>
  <si>
    <t>5 Year</t>
  </si>
  <si>
    <t>PROFIT</t>
  </si>
  <si>
    <t>Current Year</t>
  </si>
  <si>
    <t>Actual</t>
  </si>
  <si>
    <t>Div %</t>
  </si>
  <si>
    <t>RESULT</t>
  </si>
  <si>
    <t>FY23</t>
  </si>
  <si>
    <t>Q4_FY24</t>
  </si>
  <si>
    <t>Q4_FY23</t>
  </si>
  <si>
    <t>9M_FY23</t>
  </si>
  <si>
    <t>FY_2024</t>
  </si>
  <si>
    <t>REVENUE</t>
  </si>
  <si>
    <t>FY_2023</t>
  </si>
  <si>
    <t>COST</t>
  </si>
  <si>
    <t>BONUS2:1</t>
  </si>
  <si>
    <t>FY_2022</t>
  </si>
  <si>
    <t>FINANCE</t>
  </si>
  <si>
    <t>FY_2021</t>
  </si>
  <si>
    <t>FY_2020</t>
  </si>
  <si>
    <t>Split10-1 &amp; BUYBACK</t>
  </si>
  <si>
    <t>FY_2019</t>
  </si>
  <si>
    <t>IPO</t>
  </si>
  <si>
    <t>FY_2018</t>
  </si>
  <si>
    <t>FY_2017</t>
  </si>
  <si>
    <t>Paid Up Equity</t>
  </si>
  <si>
    <t>FY_2016</t>
  </si>
  <si>
    <t>FY_2015</t>
  </si>
  <si>
    <t>SHARE</t>
  </si>
  <si>
    <t>SEGMENTS</t>
  </si>
  <si>
    <t>FY_2014</t>
  </si>
  <si>
    <t>EMPLOYES</t>
  </si>
  <si>
    <t>DAM</t>
  </si>
  <si>
    <t>FY_2013</t>
  </si>
  <si>
    <t>OTHER EXP.</t>
  </si>
  <si>
    <t>RTM</t>
  </si>
  <si>
    <t>FY_2012</t>
  </si>
  <si>
    <t>D &amp; A</t>
  </si>
  <si>
    <t>TAM</t>
  </si>
  <si>
    <t>CERTIFICATES</t>
  </si>
  <si>
    <t>GREEN</t>
  </si>
  <si>
    <t>TOTAL</t>
  </si>
  <si>
    <t>DAC</t>
  </si>
  <si>
    <t>NET</t>
  </si>
  <si>
    <t>WWW.PROFITFROMIT.IN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</si>
</sst>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_ * #,##0.0_ ;_ * \-#,##0.0_ ;_ * &quot;-&quot;??_ ;_ @_ "/>
    <numFmt numFmtId="166" formatCode="#,##0.0"/>
    <numFmt numFmtId="167" formatCode="0.0%"/>
    <numFmt numFmtId="168" formatCode="#,##0;\(#,##0\)"/>
    <numFmt numFmtId="169" formatCode="#,##0.0;\(#,##0.0\)"/>
  </numFmts>
  <fonts count="13" x14ac:knownFonts="1">
    <font>
      <sz val="10"/>
      <color rgb="FF000000"/>
      <name val="Calibri"/>
      <scheme val="minor"/>
    </font>
    <font>
      <sz val="11"/>
      <color theme="1"/>
      <name val="Calibri"/>
      <scheme val="minor"/>
    </font>
    <font>
      <sz val="36"/>
      <color rgb="FFFFFFFF"/>
      <name val="Calibri"/>
      <scheme val="minor"/>
    </font>
    <font>
      <sz val="10"/>
      <color theme="1"/>
      <name val="Calibri"/>
      <scheme val="minor"/>
    </font>
    <font>
      <b/>
      <sz val="11"/>
      <color rgb="FFFFFFFF"/>
      <name val="Calibri"/>
    </font>
    <font>
      <sz val="11"/>
      <color theme="1"/>
      <name val="Calibri"/>
    </font>
    <font>
      <b/>
      <i/>
      <sz val="11"/>
      <color theme="1"/>
      <name val="Calibri"/>
    </font>
    <font>
      <b/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Arial"/>
    </font>
    <font>
      <sz val="12"/>
      <color theme="1"/>
      <name val="Calibri"/>
      <scheme val="minor"/>
    </font>
    <font>
      <b/>
      <i/>
      <u/>
      <sz val="10"/>
      <color theme="1"/>
      <name val="Calibri"/>
      <scheme val="minor"/>
    </font>
    <font>
      <b/>
      <u/>
      <sz val="11"/>
      <color rgb="FF0000FF"/>
      <name val="Calibri"/>
    </font>
  </fonts>
  <fills count="8">
    <fill>
      <patternFill patternType="none"/>
    </fill>
    <fill>
      <patternFill patternType="gray125"/>
    </fill>
    <fill>
      <patternFill patternType="solid">
        <fgColor rgb="FF0C343D"/>
        <bgColor rgb="FF0C343D"/>
      </patternFill>
    </fill>
    <fill>
      <patternFill patternType="solid">
        <fgColor rgb="FFFFFFFF"/>
        <bgColor rgb="FFFFFFFF"/>
      </patternFill>
    </fill>
    <fill>
      <patternFill patternType="solid">
        <fgColor rgb="FF999999"/>
        <bgColor rgb="FF999999"/>
      </patternFill>
    </fill>
    <fill>
      <patternFill patternType="solid">
        <fgColor rgb="FFB7B7B7"/>
        <bgColor rgb="FFB7B7B7"/>
      </patternFill>
    </fill>
    <fill>
      <patternFill patternType="solid">
        <fgColor rgb="FFCCCCCC"/>
        <bgColor rgb="FFCCCCCC"/>
      </patternFill>
    </fill>
    <fill>
      <patternFill patternType="solid">
        <fgColor rgb="FFC9DAF8"/>
        <bgColor rgb="FFC9DAF8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9" fontId="1" fillId="0" borderId="0" xfId="0" applyNumberFormat="1" applyFont="1"/>
    <xf numFmtId="0" fontId="2" fillId="2" borderId="0" xfId="0" applyFont="1" applyFill="1" applyAlignment="1">
      <alignment horizontal="left"/>
    </xf>
    <xf numFmtId="0" fontId="0" fillId="0" borderId="0" xfId="0"/>
    <xf numFmtId="0" fontId="3" fillId="0" borderId="0" xfId="0" applyFont="1" applyAlignment="1">
      <alignment horizontal="left"/>
    </xf>
    <xf numFmtId="9" fontId="3" fillId="0" borderId="0" xfId="0" applyNumberFormat="1" applyFont="1"/>
    <xf numFmtId="0" fontId="3" fillId="0" borderId="0" xfId="0" applyFont="1"/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wrapText="1"/>
    </xf>
    <xf numFmtId="0" fontId="5" fillId="0" borderId="1" xfId="0" applyFont="1" applyBorder="1" applyAlignment="1">
      <alignment horizontal="left"/>
    </xf>
    <xf numFmtId="1" fontId="5" fillId="0" borderId="1" xfId="0" applyNumberFormat="1" applyFont="1" applyBorder="1" applyAlignment="1">
      <alignment horizontal="right"/>
    </xf>
    <xf numFmtId="164" fontId="5" fillId="0" borderId="1" xfId="0" applyNumberFormat="1" applyFont="1" applyBorder="1" applyAlignment="1">
      <alignment horizontal="right"/>
    </xf>
    <xf numFmtId="0" fontId="5" fillId="0" borderId="1" xfId="0" applyFont="1" applyBorder="1"/>
    <xf numFmtId="3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1" fontId="5" fillId="0" borderId="1" xfId="0" applyNumberFormat="1" applyFont="1" applyBorder="1"/>
    <xf numFmtId="165" fontId="5" fillId="0" borderId="1" xfId="0" applyNumberFormat="1" applyFont="1" applyBorder="1" applyAlignment="1">
      <alignment horizontal="right"/>
    </xf>
    <xf numFmtId="0" fontId="5" fillId="3" borderId="1" xfId="0" applyFont="1" applyFill="1" applyBorder="1"/>
    <xf numFmtId="0" fontId="5" fillId="3" borderId="0" xfId="0" applyFont="1" applyFill="1"/>
    <xf numFmtId="9" fontId="6" fillId="4" borderId="1" xfId="0" applyNumberFormat="1" applyFont="1" applyFill="1" applyBorder="1"/>
    <xf numFmtId="0" fontId="5" fillId="0" borderId="0" xfId="0" applyFont="1" applyAlignment="1">
      <alignment horizontal="left"/>
    </xf>
    <xf numFmtId="9" fontId="5" fillId="0" borderId="0" xfId="0" applyNumberFormat="1" applyFont="1"/>
    <xf numFmtId="0" fontId="5" fillId="0" borderId="0" xfId="0" applyFont="1"/>
    <xf numFmtId="9" fontId="4" fillId="2" borderId="1" xfId="0" applyNumberFormat="1" applyFont="1" applyFill="1" applyBorder="1" applyAlignment="1">
      <alignment wrapText="1"/>
    </xf>
    <xf numFmtId="9" fontId="5" fillId="0" borderId="1" xfId="0" applyNumberFormat="1" applyFont="1" applyBorder="1" applyAlignment="1">
      <alignment horizontal="left"/>
    </xf>
    <xf numFmtId="9" fontId="5" fillId="0" borderId="1" xfId="0" applyNumberFormat="1" applyFont="1" applyBorder="1" applyAlignment="1">
      <alignment horizontal="right"/>
    </xf>
    <xf numFmtId="166" fontId="5" fillId="0" borderId="1" xfId="0" applyNumberFormat="1" applyFont="1" applyBorder="1" applyAlignment="1">
      <alignment horizontal="right"/>
    </xf>
    <xf numFmtId="167" fontId="5" fillId="0" borderId="1" xfId="0" applyNumberFormat="1" applyFont="1" applyBorder="1" applyAlignment="1">
      <alignment horizontal="right"/>
    </xf>
    <xf numFmtId="1" fontId="3" fillId="0" borderId="0" xfId="0" applyNumberFormat="1" applyFont="1"/>
    <xf numFmtId="167" fontId="3" fillId="0" borderId="0" xfId="0" applyNumberFormat="1" applyFont="1"/>
    <xf numFmtId="168" fontId="3" fillId="5" borderId="1" xfId="0" applyNumberFormat="1" applyFont="1" applyFill="1" applyBorder="1"/>
    <xf numFmtId="1" fontId="3" fillId="5" borderId="1" xfId="0" applyNumberFormat="1" applyFont="1" applyFill="1" applyBorder="1"/>
    <xf numFmtId="164" fontId="3" fillId="5" borderId="1" xfId="0" applyNumberFormat="1" applyFont="1" applyFill="1" applyBorder="1"/>
    <xf numFmtId="0" fontId="7" fillId="0" borderId="0" xfId="0" applyFont="1"/>
    <xf numFmtId="169" fontId="3" fillId="5" borderId="1" xfId="0" applyNumberFormat="1" applyFont="1" applyFill="1" applyBorder="1"/>
    <xf numFmtId="9" fontId="3" fillId="0" borderId="1" xfId="0" applyNumberFormat="1" applyFont="1" applyBorder="1"/>
    <xf numFmtId="166" fontId="5" fillId="3" borderId="1" xfId="0" applyNumberFormat="1" applyFont="1" applyFill="1" applyBorder="1" applyAlignment="1">
      <alignment horizontal="right"/>
    </xf>
    <xf numFmtId="4" fontId="5" fillId="3" borderId="1" xfId="0" applyNumberFormat="1" applyFont="1" applyFill="1" applyBorder="1" applyAlignment="1">
      <alignment horizontal="right"/>
    </xf>
    <xf numFmtId="164" fontId="8" fillId="6" borderId="2" xfId="0" applyNumberFormat="1" applyFont="1" applyFill="1" applyBorder="1" applyAlignment="1">
      <alignment horizontal="center" vertical="center"/>
    </xf>
    <xf numFmtId="3" fontId="3" fillId="0" borderId="0" xfId="0" applyNumberFormat="1" applyFont="1"/>
    <xf numFmtId="0" fontId="9" fillId="0" borderId="3" xfId="0" applyFont="1" applyBorder="1"/>
    <xf numFmtId="0" fontId="9" fillId="0" borderId="4" xfId="0" applyFont="1" applyBorder="1"/>
    <xf numFmtId="3" fontId="3" fillId="0" borderId="1" xfId="0" applyNumberFormat="1" applyFont="1" applyBorder="1"/>
    <xf numFmtId="0" fontId="3" fillId="0" borderId="1" xfId="0" applyFont="1" applyBorder="1"/>
    <xf numFmtId="9" fontId="5" fillId="3" borderId="1" xfId="0" applyNumberFormat="1" applyFont="1" applyFill="1" applyBorder="1" applyAlignment="1">
      <alignment horizontal="right"/>
    </xf>
    <xf numFmtId="1" fontId="3" fillId="0" borderId="1" xfId="0" applyNumberFormat="1" applyFont="1" applyBorder="1"/>
    <xf numFmtId="164" fontId="3" fillId="0" borderId="0" xfId="0" applyNumberFormat="1" applyFont="1"/>
    <xf numFmtId="0" fontId="10" fillId="0" borderId="1" xfId="0" applyFont="1" applyBorder="1"/>
    <xf numFmtId="1" fontId="10" fillId="0" borderId="1" xfId="0" applyNumberFormat="1" applyFont="1" applyBorder="1"/>
    <xf numFmtId="9" fontId="10" fillId="0" borderId="1" xfId="0" applyNumberFormat="1" applyFont="1" applyBorder="1"/>
    <xf numFmtId="164" fontId="10" fillId="0" borderId="1" xfId="0" applyNumberFormat="1" applyFont="1" applyBorder="1"/>
    <xf numFmtId="164" fontId="3" fillId="0" borderId="1" xfId="0" applyNumberFormat="1" applyFont="1" applyBorder="1"/>
    <xf numFmtId="166" fontId="3" fillId="0" borderId="1" xfId="0" applyNumberFormat="1" applyFont="1" applyBorder="1"/>
    <xf numFmtId="0" fontId="11" fillId="0" borderId="1" xfId="0" applyFont="1" applyBorder="1"/>
    <xf numFmtId="9" fontId="11" fillId="0" borderId="1" xfId="0" applyNumberFormat="1" applyFont="1" applyBorder="1"/>
    <xf numFmtId="0" fontId="11" fillId="0" borderId="5" xfId="0" applyFont="1" applyBorder="1"/>
    <xf numFmtId="9" fontId="11" fillId="0" borderId="5" xfId="0" applyNumberFormat="1" applyFont="1" applyBorder="1"/>
    <xf numFmtId="0" fontId="12" fillId="7" borderId="6" xfId="0" applyFont="1" applyFill="1" applyBorder="1" applyAlignment="1">
      <alignment horizontal="center" vertical="center" wrapText="1"/>
    </xf>
    <xf numFmtId="0" fontId="9" fillId="0" borderId="5" xfId="0" applyFont="1" applyBorder="1"/>
    <xf numFmtId="0" fontId="9" fillId="0" borderId="7" xfId="0" applyFont="1" applyBorder="1"/>
    <xf numFmtId="0" fontId="9" fillId="0" borderId="8" xfId="0" applyFont="1" applyBorder="1"/>
    <xf numFmtId="0" fontId="9" fillId="0" borderId="9" xfId="0" applyFont="1" applyBorder="1"/>
    <xf numFmtId="0" fontId="9" fillId="0" borderId="10" xfId="0" applyFont="1" applyBorder="1"/>
    <xf numFmtId="0" fontId="9" fillId="0" borderId="11" xfId="0" applyFont="1" applyBorder="1"/>
    <xf numFmtId="0" fontId="9" fillId="0" borderId="1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1009650</xdr:colOff>
      <xdr:row>0</xdr:row>
      <xdr:rowOff>0</xdr:rowOff>
    </xdr:from>
    <xdr:ext cx="714375" cy="52387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52424640-3F6B-4EE1-B124-1EE4460630A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26770" y="0"/>
          <a:ext cx="714375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16</xdr:col>
      <xdr:colOff>342900</xdr:colOff>
      <xdr:row>0</xdr:row>
      <xdr:rowOff>0</xdr:rowOff>
    </xdr:from>
    <xdr:ext cx="542925" cy="523875"/>
    <xdr:pic>
      <xdr:nvPicPr>
        <xdr:cNvPr id="3" name="image3.jpg" title="Image">
          <a:extLst>
            <a:ext uri="{FF2B5EF4-FFF2-40B4-BE49-F238E27FC236}">
              <a16:creationId xmlns:a16="http://schemas.microsoft.com/office/drawing/2014/main" id="{936A61F6-3917-45BF-8DBA-F1A78720486B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632180" y="0"/>
          <a:ext cx="542925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238125</xdr:colOff>
      <xdr:row>42</xdr:row>
      <xdr:rowOff>-123825</xdr:rowOff>
    </xdr:from>
    <xdr:ext cx="7334250" cy="7334250"/>
    <xdr:pic>
      <xdr:nvPicPr>
        <xdr:cNvPr id="4" name="image4.png" title="Image">
          <a:extLst>
            <a:ext uri="{FF2B5EF4-FFF2-40B4-BE49-F238E27FC236}">
              <a16:creationId xmlns:a16="http://schemas.microsoft.com/office/drawing/2014/main" id="{575E6FA2-D82B-4F94-943A-C8EDED421997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38125" y="8319135"/>
          <a:ext cx="7334250" cy="73342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profitfromit.i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92CDD-25D2-4FCB-B6E0-C72D277B41E8}">
  <dimension ref="A1:AD1009"/>
  <sheetViews>
    <sheetView showGridLines="0" tabSelected="1" workbookViewId="0"/>
  </sheetViews>
  <sheetFormatPr defaultColWidth="12.6640625" defaultRowHeight="15.75" customHeight="1" x14ac:dyDescent="0.3"/>
  <cols>
    <col min="1" max="22" width="12.109375" customWidth="1"/>
    <col min="23" max="23" width="9.33203125" customWidth="1"/>
    <col min="24" max="24" width="9.21875" customWidth="1"/>
    <col min="25" max="25" width="10.21875" customWidth="1"/>
    <col min="26" max="26" width="9.33203125" customWidth="1"/>
    <col min="27" max="27" width="7.6640625" customWidth="1"/>
    <col min="28" max="28" width="9.6640625" customWidth="1"/>
    <col min="29" max="29" width="9.21875" customWidth="1"/>
    <col min="30" max="30" width="10.21875" customWidth="1"/>
  </cols>
  <sheetData>
    <row r="1" spans="1:19" ht="14.4" x14ac:dyDescent="0.3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9" ht="14.4" x14ac:dyDescent="0.3">
      <c r="A2" s="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9" ht="14.4" x14ac:dyDescent="0.3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9" ht="14.4" x14ac:dyDescent="0.3">
      <c r="A4" s="1"/>
      <c r="B4" s="4"/>
      <c r="C4" s="5"/>
      <c r="E4" s="6"/>
    </row>
    <row r="5" spans="1:19" ht="15.75" customHeight="1" x14ac:dyDescent="0.3">
      <c r="A5" s="1"/>
      <c r="B5" s="7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8</v>
      </c>
      <c r="J5" s="8" t="s">
        <v>9</v>
      </c>
      <c r="K5" s="8" t="s">
        <v>10</v>
      </c>
      <c r="L5" s="8" t="s">
        <v>11</v>
      </c>
      <c r="M5" s="8" t="s">
        <v>12</v>
      </c>
      <c r="N5" s="8" t="s">
        <v>13</v>
      </c>
      <c r="O5" s="8" t="s">
        <v>14</v>
      </c>
      <c r="P5" s="8" t="s">
        <v>15</v>
      </c>
      <c r="Q5" s="8" t="s">
        <v>16</v>
      </c>
    </row>
    <row r="6" spans="1:19" ht="15.75" customHeight="1" x14ac:dyDescent="0.3">
      <c r="A6" s="1"/>
      <c r="B6" s="9" t="s">
        <v>0</v>
      </c>
      <c r="C6" s="10">
        <f ca="1">IFERROR(__xludf.DUMMYFUNCTION("GOOGLEFINANCE(""NSE:""&amp;B6,""price"")"),180.75)</f>
        <v>180.75</v>
      </c>
      <c r="D6" s="10">
        <f ca="1">IFERROR(__xludf.DUMMYFUNCTION("GOOGLEFINANCE(""NSE:""&amp;B6,""marketcap"")/10000000"),16061.6744925)</f>
        <v>16061.6744925</v>
      </c>
      <c r="E6" s="10">
        <v>449</v>
      </c>
      <c r="F6" s="10">
        <v>341</v>
      </c>
      <c r="G6" s="11">
        <v>3.94</v>
      </c>
      <c r="H6" s="10">
        <v>1</v>
      </c>
      <c r="I6" s="10">
        <v>90</v>
      </c>
      <c r="J6" s="10">
        <v>883</v>
      </c>
      <c r="K6" s="10">
        <v>0</v>
      </c>
      <c r="L6" s="12">
        <v>10</v>
      </c>
      <c r="M6" s="10">
        <v>1183</v>
      </c>
      <c r="N6" s="10">
        <v>751</v>
      </c>
      <c r="O6" s="13">
        <v>1773</v>
      </c>
      <c r="P6" s="10">
        <v>801</v>
      </c>
      <c r="Q6" s="14">
        <v>86</v>
      </c>
    </row>
    <row r="7" spans="1:19" ht="15.75" customHeight="1" x14ac:dyDescent="0.3">
      <c r="A7" s="1"/>
      <c r="B7" s="9" t="s">
        <v>17</v>
      </c>
      <c r="C7" s="10">
        <v>134</v>
      </c>
      <c r="D7" s="15">
        <f ca="1">(C7*D6)/C6</f>
        <v>11907.410135518672</v>
      </c>
      <c r="E7" s="12">
        <f>C30</f>
        <v>401</v>
      </c>
      <c r="F7" s="12">
        <v>292</v>
      </c>
      <c r="G7" s="16">
        <f>I30</f>
        <v>3.42</v>
      </c>
      <c r="H7" s="12">
        <v>1</v>
      </c>
      <c r="I7" s="17">
        <v>90</v>
      </c>
      <c r="J7" s="17">
        <v>710</v>
      </c>
      <c r="K7" s="17">
        <v>0</v>
      </c>
      <c r="L7" s="17">
        <v>13</v>
      </c>
      <c r="M7" s="17">
        <v>772</v>
      </c>
      <c r="N7" s="17">
        <v>610</v>
      </c>
      <c r="O7" s="17">
        <v>1453</v>
      </c>
      <c r="P7" s="17">
        <v>654</v>
      </c>
      <c r="Q7" s="17">
        <v>7</v>
      </c>
      <c r="S7" s="18"/>
    </row>
    <row r="8" spans="1:19" ht="15.75" customHeight="1" x14ac:dyDescent="0.3">
      <c r="A8" s="1"/>
      <c r="B8" s="9" t="s">
        <v>18</v>
      </c>
      <c r="C8" s="19">
        <f t="shared" ref="C8:Q8" ca="1" si="0">(C6/C7)-1</f>
        <v>0.34888059701492535</v>
      </c>
      <c r="D8" s="19">
        <f t="shared" ca="1" si="0"/>
        <v>0.34888059701492535</v>
      </c>
      <c r="E8" s="19">
        <f t="shared" si="0"/>
        <v>0.1197007481296759</v>
      </c>
      <c r="F8" s="19">
        <f t="shared" si="0"/>
        <v>0.16780821917808209</v>
      </c>
      <c r="G8" s="19">
        <f t="shared" si="0"/>
        <v>0.1520467836257311</v>
      </c>
      <c r="H8" s="19">
        <f t="shared" si="0"/>
        <v>0</v>
      </c>
      <c r="I8" s="19">
        <f t="shared" si="0"/>
        <v>0</v>
      </c>
      <c r="J8" s="19">
        <f t="shared" si="0"/>
        <v>0.24366197183098581</v>
      </c>
      <c r="K8" s="19" t="e">
        <f t="shared" si="0"/>
        <v>#DIV/0!</v>
      </c>
      <c r="L8" s="19">
        <f t="shared" si="0"/>
        <v>-0.23076923076923073</v>
      </c>
      <c r="M8" s="19">
        <f t="shared" si="0"/>
        <v>0.53238341968911906</v>
      </c>
      <c r="N8" s="19">
        <f t="shared" si="0"/>
        <v>0.23114754098360657</v>
      </c>
      <c r="O8" s="19">
        <f t="shared" si="0"/>
        <v>0.22023399862353754</v>
      </c>
      <c r="P8" s="19">
        <f t="shared" si="0"/>
        <v>0.22477064220183496</v>
      </c>
      <c r="Q8" s="19">
        <f t="shared" si="0"/>
        <v>11.285714285714286</v>
      </c>
      <c r="S8" s="18"/>
    </row>
    <row r="9" spans="1:19" ht="15.75" customHeight="1" x14ac:dyDescent="0.3">
      <c r="A9" s="1"/>
      <c r="B9" s="20"/>
      <c r="C9" s="21"/>
      <c r="D9" s="22"/>
      <c r="E9" s="22"/>
      <c r="F9" s="22"/>
      <c r="G9" s="22"/>
      <c r="H9" s="22"/>
      <c r="I9" s="22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19" ht="15.75" customHeight="1" x14ac:dyDescent="0.3">
      <c r="A10" s="1"/>
      <c r="B10" s="20" t="s">
        <v>18</v>
      </c>
      <c r="C10" s="21" t="s">
        <v>19</v>
      </c>
      <c r="D10" s="22"/>
      <c r="E10" s="22"/>
      <c r="F10" s="22" t="s">
        <v>20</v>
      </c>
      <c r="G10" s="22"/>
      <c r="H10" s="22"/>
      <c r="I10" s="22" t="s">
        <v>21</v>
      </c>
      <c r="J10" s="18"/>
      <c r="K10" s="18" t="s">
        <v>22</v>
      </c>
      <c r="L10" s="18"/>
      <c r="M10" s="18"/>
      <c r="N10" s="18"/>
      <c r="O10" s="18"/>
      <c r="Q10" s="18"/>
      <c r="R10" s="18"/>
      <c r="S10" s="18"/>
    </row>
    <row r="11" spans="1:19" ht="15.75" customHeight="1" x14ac:dyDescent="0.3">
      <c r="A11" s="1"/>
      <c r="B11" s="7" t="s">
        <v>23</v>
      </c>
      <c r="C11" s="23" t="s">
        <v>24</v>
      </c>
      <c r="D11" s="8" t="s">
        <v>25</v>
      </c>
      <c r="E11" s="8" t="s">
        <v>26</v>
      </c>
      <c r="F11" s="8" t="s">
        <v>27</v>
      </c>
      <c r="G11" s="8" t="s">
        <v>28</v>
      </c>
      <c r="H11" s="8" t="s">
        <v>29</v>
      </c>
      <c r="I11" s="8" t="s">
        <v>30</v>
      </c>
      <c r="J11" s="8" t="s">
        <v>31</v>
      </c>
      <c r="K11" s="8" t="s">
        <v>32</v>
      </c>
      <c r="L11" s="8" t="s">
        <v>33</v>
      </c>
      <c r="M11" s="8" t="s">
        <v>34</v>
      </c>
      <c r="N11" s="8" t="s">
        <v>35</v>
      </c>
      <c r="O11" s="8" t="s">
        <v>36</v>
      </c>
      <c r="Q11" s="22"/>
      <c r="R11" s="22"/>
      <c r="S11" s="22"/>
    </row>
    <row r="12" spans="1:19" ht="15.75" customHeight="1" x14ac:dyDescent="0.3">
      <c r="A12" s="1"/>
      <c r="B12" s="24">
        <f>U24</f>
        <v>0.12</v>
      </c>
      <c r="C12" s="25">
        <f>R34</f>
        <v>0.77951002227171495</v>
      </c>
      <c r="D12" s="26">
        <f>M6/N6</f>
        <v>1.5752330226364848</v>
      </c>
      <c r="E12" s="13">
        <f>(Q6/E6)*365</f>
        <v>69.910913140311806</v>
      </c>
      <c r="F12" s="25">
        <f>K6/J6</f>
        <v>0</v>
      </c>
      <c r="G12" s="25">
        <f>P6/O6</f>
        <v>0.45177664974619292</v>
      </c>
      <c r="H12" s="10">
        <f>R36</f>
        <v>89</v>
      </c>
      <c r="I12" s="25">
        <f>F6/J6</f>
        <v>0.38618346545866367</v>
      </c>
      <c r="J12" s="25">
        <f>F6/O6</f>
        <v>0.19232938522278623</v>
      </c>
      <c r="K12" s="10">
        <f ca="1">C6/G6</f>
        <v>45.8756345177665</v>
      </c>
      <c r="L12" s="27">
        <f ca="1">G6/C6</f>
        <v>2.1798063623789766E-2</v>
      </c>
      <c r="M12" s="10">
        <f>J6/(I6/H6)</f>
        <v>9.8111111111111118</v>
      </c>
      <c r="N12" s="10">
        <f ca="1">C6/M12</f>
        <v>18.422989807474519</v>
      </c>
      <c r="O12" s="11">
        <f>AA21</f>
        <v>2.0526960784313726</v>
      </c>
      <c r="Q12" s="22"/>
      <c r="R12" s="22"/>
      <c r="S12" s="22"/>
    </row>
    <row r="13" spans="1:19" ht="14.4" x14ac:dyDescent="0.3">
      <c r="A13" s="1"/>
      <c r="B13" s="4"/>
      <c r="C13" s="5"/>
      <c r="E13" s="28"/>
      <c r="F13" s="28"/>
      <c r="G13" s="28"/>
      <c r="H13" s="28"/>
      <c r="I13" s="28"/>
      <c r="J13" s="28"/>
      <c r="K13" s="28"/>
      <c r="L13" s="28"/>
      <c r="M13" s="28"/>
    </row>
    <row r="14" spans="1:19" ht="15.75" customHeight="1" x14ac:dyDescent="0.3">
      <c r="A14" s="8" t="s">
        <v>37</v>
      </c>
      <c r="B14" s="7" t="s">
        <v>38</v>
      </c>
      <c r="C14" s="8" t="s">
        <v>39</v>
      </c>
      <c r="D14" s="8" t="s">
        <v>40</v>
      </c>
      <c r="E14" s="8" t="s">
        <v>6</v>
      </c>
      <c r="F14" s="8" t="s">
        <v>41</v>
      </c>
      <c r="G14" s="8" t="s">
        <v>42</v>
      </c>
      <c r="H14" s="28"/>
      <c r="I14" s="28"/>
      <c r="J14" s="28"/>
      <c r="K14" s="28"/>
      <c r="L14" s="28"/>
      <c r="M14" s="28"/>
      <c r="P14" s="29"/>
    </row>
    <row r="15" spans="1:19" ht="15.75" customHeight="1" x14ac:dyDescent="0.3">
      <c r="B15" s="7">
        <v>2035</v>
      </c>
      <c r="C15" s="30">
        <f t="shared" ref="C15:E15" si="1">FV(12%,5,0,-C16,0)</f>
        <v>1798.4737344331238</v>
      </c>
      <c r="D15" s="30">
        <f t="shared" si="1"/>
        <v>1210.4987451937811</v>
      </c>
      <c r="E15" s="30">
        <f t="shared" si="1"/>
        <v>13.630248795340819</v>
      </c>
      <c r="F15" s="31">
        <f t="shared" ref="F15:F17" si="2">E15*30</f>
        <v>408.90746386022454</v>
      </c>
      <c r="G15" s="32">
        <f t="shared" ref="G15:G17" si="3">E15*50%</f>
        <v>6.8151243976704095</v>
      </c>
      <c r="H15" s="28"/>
      <c r="I15" s="28"/>
      <c r="J15" s="28"/>
      <c r="K15" s="28"/>
      <c r="L15" s="28"/>
      <c r="M15" s="28"/>
      <c r="S15" s="33"/>
    </row>
    <row r="16" spans="1:19" ht="15.75" customHeight="1" x14ac:dyDescent="0.3">
      <c r="B16" s="7">
        <v>2030</v>
      </c>
      <c r="C16" s="30">
        <f>FV(C20,5,0,-C17,0)</f>
        <v>1020.5022962218745</v>
      </c>
      <c r="D16" s="30">
        <f t="shared" ref="D16:D17" si="4">C16*F20</f>
        <v>686.86949683661703</v>
      </c>
      <c r="E16" s="34">
        <f>(D16*E17)/D17</f>
        <v>7.7341692166024663</v>
      </c>
      <c r="F16" s="31">
        <f t="shared" si="2"/>
        <v>232.02507649807399</v>
      </c>
      <c r="G16" s="32">
        <f t="shared" si="3"/>
        <v>3.8670846083012331</v>
      </c>
      <c r="H16" s="28"/>
      <c r="I16" s="28"/>
      <c r="J16" s="28"/>
      <c r="K16" s="28"/>
      <c r="L16" s="28"/>
      <c r="M16" s="28"/>
    </row>
    <row r="17" spans="1:30" ht="15.75" customHeight="1" x14ac:dyDescent="0.3">
      <c r="A17" s="6"/>
      <c r="B17" s="7" t="s">
        <v>43</v>
      </c>
      <c r="C17" s="30">
        <f>FV(C21,1,0,-C29,0)</f>
        <v>507.36999999999995</v>
      </c>
      <c r="D17" s="30">
        <f t="shared" si="4"/>
        <v>405.89599999999996</v>
      </c>
      <c r="E17" s="34">
        <f>FV(E21,1,0,-I29,0)</f>
        <v>4.5703999999999994</v>
      </c>
      <c r="F17" s="31">
        <f t="shared" si="2"/>
        <v>137.11199999999997</v>
      </c>
      <c r="G17" s="32">
        <f t="shared" si="3"/>
        <v>2.2851999999999997</v>
      </c>
      <c r="H17" s="28"/>
      <c r="I17" s="28"/>
      <c r="J17" s="28"/>
      <c r="K17" s="28"/>
      <c r="L17" s="28"/>
      <c r="M17" s="28"/>
    </row>
    <row r="18" spans="1:30" ht="13.8" x14ac:dyDescent="0.3">
      <c r="B18" s="4"/>
      <c r="F18" s="28"/>
      <c r="G18" s="28"/>
      <c r="H18" s="28"/>
      <c r="I18" s="28"/>
      <c r="J18" s="28"/>
      <c r="K18" s="28"/>
      <c r="L18" s="28"/>
      <c r="M18" s="28"/>
    </row>
    <row r="19" spans="1:30" ht="15.75" customHeight="1" x14ac:dyDescent="0.3">
      <c r="A19" s="8" t="s">
        <v>44</v>
      </c>
      <c r="B19" s="7" t="s">
        <v>38</v>
      </c>
      <c r="C19" s="8" t="s">
        <v>39</v>
      </c>
      <c r="D19" s="8" t="s">
        <v>40</v>
      </c>
      <c r="E19" s="8" t="s">
        <v>6</v>
      </c>
      <c r="F19" s="8" t="s">
        <v>45</v>
      </c>
    </row>
    <row r="20" spans="1:30" ht="15.75" customHeight="1" x14ac:dyDescent="0.3">
      <c r="B20" s="7" t="s">
        <v>46</v>
      </c>
      <c r="C20" s="35">
        <v>0.15</v>
      </c>
      <c r="D20" s="35">
        <v>0.15</v>
      </c>
      <c r="E20" s="35">
        <v>0.15</v>
      </c>
      <c r="F20" s="35">
        <f>AVERAGE(H24:H26)</f>
        <v>0.67307001599071359</v>
      </c>
      <c r="Q20" s="7" t="s">
        <v>47</v>
      </c>
      <c r="R20" s="7" t="s">
        <v>48</v>
      </c>
      <c r="S20" s="7" t="s">
        <v>49</v>
      </c>
      <c r="T20" s="7" t="s">
        <v>50</v>
      </c>
      <c r="U20" s="7" t="s">
        <v>51</v>
      </c>
      <c r="V20" s="7" t="s">
        <v>52</v>
      </c>
      <c r="X20" s="7" t="s">
        <v>53</v>
      </c>
      <c r="Y20" s="7" t="s">
        <v>54</v>
      </c>
      <c r="Z20" s="7" t="s">
        <v>55</v>
      </c>
      <c r="AA20" s="7" t="s">
        <v>36</v>
      </c>
    </row>
    <row r="21" spans="1:30" ht="15.75" customHeight="1" x14ac:dyDescent="0.3">
      <c r="B21" s="7" t="s">
        <v>43</v>
      </c>
      <c r="C21" s="35">
        <v>0.13</v>
      </c>
      <c r="D21" s="35">
        <f>(D17/D29)-1</f>
        <v>0.15970285714285692</v>
      </c>
      <c r="E21" s="35">
        <v>0.16</v>
      </c>
      <c r="F21" s="35">
        <v>0.8</v>
      </c>
      <c r="G21" s="6"/>
      <c r="H21" s="6"/>
      <c r="Q21" s="17" t="s">
        <v>6</v>
      </c>
      <c r="R21" s="36">
        <v>0.85</v>
      </c>
      <c r="S21" s="36">
        <v>0.97</v>
      </c>
      <c r="T21" s="36">
        <v>1.03</v>
      </c>
      <c r="U21" s="36">
        <v>1.07</v>
      </c>
      <c r="V21" s="37">
        <f>SUM(R21:U21)</f>
        <v>3.92</v>
      </c>
      <c r="X21" s="37">
        <v>3.27</v>
      </c>
      <c r="Y21" s="37">
        <v>3.84</v>
      </c>
      <c r="Z21" s="37">
        <v>4.5999999999999996</v>
      </c>
      <c r="AA21" s="38">
        <f>Y23/17</f>
        <v>2.0526960784313726</v>
      </c>
    </row>
    <row r="22" spans="1:30" ht="15.75" customHeight="1" x14ac:dyDescent="0.3">
      <c r="B22" s="4"/>
      <c r="C22" s="5"/>
      <c r="E22" s="39"/>
      <c r="F22" s="39"/>
      <c r="G22" s="39"/>
      <c r="X22" s="7" t="s">
        <v>56</v>
      </c>
      <c r="Y22" s="7" t="s">
        <v>57</v>
      </c>
      <c r="Z22" s="7" t="s">
        <v>58</v>
      </c>
      <c r="AA22" s="40"/>
    </row>
    <row r="23" spans="1:30" ht="15.75" customHeight="1" x14ac:dyDescent="0.3">
      <c r="A23" s="7" t="s">
        <v>59</v>
      </c>
      <c r="B23" s="7" t="s">
        <v>38</v>
      </c>
      <c r="C23" s="7" t="s">
        <v>39</v>
      </c>
      <c r="D23" s="7" t="s">
        <v>40</v>
      </c>
      <c r="E23" s="7" t="s">
        <v>60</v>
      </c>
      <c r="F23" s="7" t="s">
        <v>61</v>
      </c>
      <c r="G23" s="7" t="s">
        <v>29</v>
      </c>
      <c r="H23" s="7" t="s">
        <v>62</v>
      </c>
      <c r="I23" s="7" t="s">
        <v>6</v>
      </c>
      <c r="J23" s="7" t="s">
        <v>63</v>
      </c>
      <c r="K23" s="7"/>
      <c r="L23" s="7" t="s">
        <v>64</v>
      </c>
      <c r="M23" s="7" t="s">
        <v>65</v>
      </c>
      <c r="N23" s="7" t="s">
        <v>66</v>
      </c>
      <c r="O23" s="7" t="s">
        <v>67</v>
      </c>
      <c r="Q23" s="7" t="s">
        <v>68</v>
      </c>
      <c r="R23" s="7" t="s">
        <v>69</v>
      </c>
      <c r="S23" s="7" t="s">
        <v>70</v>
      </c>
      <c r="T23" s="7" t="s">
        <v>71</v>
      </c>
      <c r="U23" s="7" t="s">
        <v>72</v>
      </c>
      <c r="V23" s="7" t="s">
        <v>73</v>
      </c>
      <c r="X23" s="36">
        <f>128/X21</f>
        <v>39.14373088685015</v>
      </c>
      <c r="Y23" s="36">
        <f>C7/Y21</f>
        <v>34.895833333333336</v>
      </c>
      <c r="Z23" s="36">
        <f ca="1">C6/Z21</f>
        <v>39.29347826086957</v>
      </c>
      <c r="AA23" s="41"/>
    </row>
    <row r="24" spans="1:30" ht="15.75" customHeight="1" x14ac:dyDescent="0.3">
      <c r="B24" s="7" t="s">
        <v>74</v>
      </c>
      <c r="C24" s="35">
        <f t="shared" ref="C24:D24" si="5">(C29/C39)^(1/10)-1</f>
        <v>9.9435381909074083E-2</v>
      </c>
      <c r="D24" s="35">
        <f t="shared" si="5"/>
        <v>0.14295207836448198</v>
      </c>
      <c r="E24" s="35"/>
      <c r="F24" s="42"/>
      <c r="G24" s="42"/>
      <c r="H24" s="35">
        <f>MEDIAN(H29:H39)</f>
        <v>0.56122448979591832</v>
      </c>
      <c r="I24" s="43"/>
      <c r="J24" s="43"/>
      <c r="K24" s="43"/>
      <c r="L24" s="43"/>
      <c r="M24" s="43"/>
      <c r="N24" s="43"/>
      <c r="O24" s="43"/>
      <c r="Q24" s="17" t="s">
        <v>75</v>
      </c>
      <c r="R24" s="44">
        <f>(104/98)-1</f>
        <v>6.1224489795918435E-2</v>
      </c>
      <c r="S24" s="44">
        <v>0.1</v>
      </c>
      <c r="T24" s="44">
        <v>0.12</v>
      </c>
      <c r="U24" s="44">
        <v>0.12</v>
      </c>
      <c r="V24" s="44">
        <v>0.13</v>
      </c>
    </row>
    <row r="25" spans="1:30" ht="15.75" customHeight="1" x14ac:dyDescent="0.3">
      <c r="B25" s="7" t="s">
        <v>76</v>
      </c>
      <c r="C25" s="35">
        <f t="shared" ref="C25:F25" si="6">(C29/C34)^(1/5)-1</f>
        <v>8.8378119193697646E-2</v>
      </c>
      <c r="D25" s="35">
        <f t="shared" si="6"/>
        <v>0.16229620561862501</v>
      </c>
      <c r="E25" s="35">
        <f t="shared" si="6"/>
        <v>8.9096552145295993E-2</v>
      </c>
      <c r="F25" s="35">
        <f t="shared" si="6"/>
        <v>0.32232338711619479</v>
      </c>
      <c r="G25" s="42">
        <f t="shared" ref="G25:H25" si="7">MEDIAN(G29:G34)</f>
        <v>134.3125</v>
      </c>
      <c r="H25" s="35">
        <f t="shared" si="7"/>
        <v>0.6784755359045076</v>
      </c>
      <c r="I25" s="35">
        <f>((3*I29)/I34)^(1/5)-1</f>
        <v>0.16661090049465543</v>
      </c>
      <c r="J25" s="45">
        <f>(J31*10*3)+(J32*10)+(J33*10)+(J34*10)+J35+(J30*3*10)+(J29*3*10)</f>
        <v>275</v>
      </c>
      <c r="K25" s="42">
        <f>MEDIAN(K29:K34)</f>
        <v>42.246176862218057</v>
      </c>
      <c r="L25" s="35">
        <f t="shared" ref="L25:M25" si="8">((3*L29)/L34)^(1/5)-1</f>
        <v>0.23865246455688216</v>
      </c>
      <c r="M25" s="35">
        <f t="shared" si="8"/>
        <v>0.18809832016684624</v>
      </c>
      <c r="N25" s="42">
        <f t="shared" ref="N25:O25" si="9">MEDIAN(N29:N34)</f>
        <v>50.391362477686272</v>
      </c>
      <c r="O25" s="42">
        <f t="shared" si="9"/>
        <v>28.157740884752087</v>
      </c>
      <c r="Q25" s="17" t="s">
        <v>77</v>
      </c>
      <c r="R25" s="44">
        <f>(76/69)-1</f>
        <v>0.10144927536231885</v>
      </c>
      <c r="S25" s="44">
        <v>0.16</v>
      </c>
      <c r="T25" s="44">
        <v>0.17</v>
      </c>
      <c r="U25" s="44">
        <v>0.17</v>
      </c>
      <c r="V25" s="44">
        <v>0.16</v>
      </c>
    </row>
    <row r="26" spans="1:30" ht="15.75" customHeight="1" x14ac:dyDescent="0.3">
      <c r="B26" s="7" t="s">
        <v>78</v>
      </c>
      <c r="C26" s="35">
        <f t="shared" ref="C26:F26" si="10">(C29/C30)-1</f>
        <v>0.1197007481296759</v>
      </c>
      <c r="D26" s="35">
        <f t="shared" si="10"/>
        <v>0.14379084967320255</v>
      </c>
      <c r="E26" s="35">
        <f t="shared" si="10"/>
        <v>0.10465116279069764</v>
      </c>
      <c r="F26" s="35">
        <f t="shared" si="10"/>
        <v>0.13200000000000012</v>
      </c>
      <c r="G26" s="42">
        <f t="shared" ref="G26:H26" si="11">G29</f>
        <v>126.08833922261483</v>
      </c>
      <c r="H26" s="35">
        <f t="shared" si="11"/>
        <v>0.77951002227171495</v>
      </c>
      <c r="I26" s="35">
        <f>(I29/I30)-1</f>
        <v>0.1520467836257311</v>
      </c>
      <c r="J26" s="45">
        <f t="shared" ref="J26:K26" si="12">J29</f>
        <v>1.5</v>
      </c>
      <c r="K26" s="42">
        <f t="shared" si="12"/>
        <v>38.071065989847718</v>
      </c>
      <c r="L26" s="35">
        <f t="shared" ref="L26:M26" si="13">(L29/L30)-1</f>
        <v>-0.31349206349206349</v>
      </c>
      <c r="M26" s="35">
        <f t="shared" si="13"/>
        <v>-7.9365079365079416E-2</v>
      </c>
      <c r="N26" s="42">
        <f t="shared" ref="N26:O26" si="14">N29</f>
        <v>43.908629441624363</v>
      </c>
      <c r="O26" s="42">
        <f t="shared" si="14"/>
        <v>29.441624365482234</v>
      </c>
      <c r="Q26" s="43" t="s">
        <v>45</v>
      </c>
      <c r="R26" s="35">
        <f>76/104</f>
        <v>0.73076923076923073</v>
      </c>
      <c r="S26" s="35">
        <v>0.76</v>
      </c>
      <c r="T26" s="35">
        <v>0.77</v>
      </c>
      <c r="U26" s="35">
        <v>0.76</v>
      </c>
      <c r="V26" s="35">
        <v>0.8</v>
      </c>
    </row>
    <row r="27" spans="1:30" ht="13.8" x14ac:dyDescent="0.3">
      <c r="B27" s="4"/>
      <c r="C27" s="46">
        <f t="shared" ref="C27:D27" si="15">C29/C39</f>
        <v>2.5804597701149423</v>
      </c>
      <c r="D27" s="46">
        <f t="shared" si="15"/>
        <v>3.8043478260869565</v>
      </c>
      <c r="L27" s="6">
        <f t="shared" ref="L27:M27" si="16">L29*10*3</f>
        <v>5190</v>
      </c>
      <c r="M27" s="6">
        <f t="shared" si="16"/>
        <v>3480</v>
      </c>
    </row>
    <row r="28" spans="1:30" ht="14.4" x14ac:dyDescent="0.3">
      <c r="A28" s="7" t="s">
        <v>79</v>
      </c>
      <c r="B28" s="7" t="s">
        <v>38</v>
      </c>
      <c r="C28" s="7" t="s">
        <v>39</v>
      </c>
      <c r="D28" s="7" t="s">
        <v>40</v>
      </c>
      <c r="E28" s="7" t="s">
        <v>60</v>
      </c>
      <c r="F28" s="7" t="s">
        <v>61</v>
      </c>
      <c r="G28" s="7" t="s">
        <v>29</v>
      </c>
      <c r="H28" s="7" t="s">
        <v>62</v>
      </c>
      <c r="I28" s="7" t="s">
        <v>6</v>
      </c>
      <c r="J28" s="7" t="s">
        <v>63</v>
      </c>
      <c r="K28" s="7" t="s">
        <v>80</v>
      </c>
      <c r="L28" s="7" t="s">
        <v>64</v>
      </c>
      <c r="M28" s="7" t="s">
        <v>65</v>
      </c>
      <c r="N28" s="7" t="s">
        <v>66</v>
      </c>
      <c r="O28" s="7" t="s">
        <v>67</v>
      </c>
      <c r="Q28" s="7" t="s">
        <v>81</v>
      </c>
      <c r="R28" s="7" t="s">
        <v>72</v>
      </c>
      <c r="S28" s="7" t="s">
        <v>82</v>
      </c>
      <c r="T28" s="7" t="s">
        <v>18</v>
      </c>
      <c r="V28" s="7" t="s">
        <v>81</v>
      </c>
      <c r="W28" s="7" t="s">
        <v>83</v>
      </c>
      <c r="X28" s="7" t="s">
        <v>84</v>
      </c>
      <c r="Y28" s="7" t="s">
        <v>18</v>
      </c>
      <c r="AA28" s="7" t="s">
        <v>81</v>
      </c>
      <c r="AB28" s="7" t="s">
        <v>71</v>
      </c>
      <c r="AC28" s="7" t="s">
        <v>85</v>
      </c>
      <c r="AD28" s="7" t="s">
        <v>18</v>
      </c>
    </row>
    <row r="29" spans="1:30" ht="15.6" x14ac:dyDescent="0.3">
      <c r="B29" s="7" t="s">
        <v>86</v>
      </c>
      <c r="C29" s="47">
        <v>449</v>
      </c>
      <c r="D29" s="47">
        <v>350</v>
      </c>
      <c r="E29" s="47">
        <v>95</v>
      </c>
      <c r="F29" s="48">
        <v>2.83</v>
      </c>
      <c r="G29" s="48">
        <f t="shared" ref="G29:G35" si="17">(C29-E29+F29)/F29</f>
        <v>126.08833922261483</v>
      </c>
      <c r="H29" s="49">
        <f t="shared" ref="H29:H41" si="18">D29/C29</f>
        <v>0.77951002227171495</v>
      </c>
      <c r="I29" s="50">
        <v>3.94</v>
      </c>
      <c r="J29" s="48">
        <v>1.5</v>
      </c>
      <c r="K29" s="48">
        <f t="shared" ref="K29:K35" si="19">(100*J29)/I29</f>
        <v>38.071065989847718</v>
      </c>
      <c r="L29" s="45">
        <v>173</v>
      </c>
      <c r="M29" s="45">
        <v>116</v>
      </c>
      <c r="N29" s="51">
        <f t="shared" ref="N29:N35" si="20">L29/I29</f>
        <v>43.908629441624363</v>
      </c>
      <c r="O29" s="51">
        <f t="shared" ref="O29:O35" si="21">M29/I29</f>
        <v>29.441624365482234</v>
      </c>
      <c r="Q29" s="43" t="s">
        <v>87</v>
      </c>
      <c r="R29" s="43">
        <v>449</v>
      </c>
      <c r="S29" s="43">
        <v>400</v>
      </c>
      <c r="T29" s="35">
        <f t="shared" ref="T29:T33" si="22">(R29/S29)-1</f>
        <v>0.12250000000000005</v>
      </c>
      <c r="V29" s="43" t="s">
        <v>87</v>
      </c>
      <c r="W29" s="43">
        <v>121</v>
      </c>
      <c r="X29" s="43">
        <v>107</v>
      </c>
      <c r="Y29" s="35">
        <f t="shared" ref="Y29:Y33" si="23">(W29/X29)-1</f>
        <v>0.13084112149532712</v>
      </c>
      <c r="AA29" s="43" t="s">
        <v>87</v>
      </c>
      <c r="AB29" s="43">
        <v>328</v>
      </c>
      <c r="AC29" s="43">
        <v>294</v>
      </c>
      <c r="AD29" s="35">
        <f t="shared" ref="AD29:AD33" si="24">(AB29/AC29)-1</f>
        <v>0.11564625850340127</v>
      </c>
    </row>
    <row r="30" spans="1:30" ht="15.6" x14ac:dyDescent="0.3">
      <c r="B30" s="7" t="s">
        <v>88</v>
      </c>
      <c r="C30" s="47">
        <v>401</v>
      </c>
      <c r="D30" s="47">
        <v>306</v>
      </c>
      <c r="E30" s="47">
        <v>86</v>
      </c>
      <c r="F30" s="48">
        <v>2.5</v>
      </c>
      <c r="G30" s="48">
        <f t="shared" si="17"/>
        <v>127</v>
      </c>
      <c r="H30" s="49">
        <f t="shared" si="18"/>
        <v>0.76309226932668328</v>
      </c>
      <c r="I30" s="50">
        <v>3.42</v>
      </c>
      <c r="J30" s="48">
        <v>2</v>
      </c>
      <c r="K30" s="48">
        <f t="shared" si="19"/>
        <v>58.479532163742689</v>
      </c>
      <c r="L30" s="45">
        <v>252</v>
      </c>
      <c r="M30" s="45">
        <v>126</v>
      </c>
      <c r="N30" s="51">
        <f t="shared" si="20"/>
        <v>73.684210526315795</v>
      </c>
      <c r="O30" s="51">
        <f t="shared" si="21"/>
        <v>36.842105263157897</v>
      </c>
      <c r="Q30" s="43" t="s">
        <v>89</v>
      </c>
      <c r="R30" s="43">
        <v>95</v>
      </c>
      <c r="S30" s="43">
        <v>85</v>
      </c>
      <c r="T30" s="35">
        <f t="shared" si="22"/>
        <v>0.11764705882352944</v>
      </c>
      <c r="V30" s="43" t="s">
        <v>89</v>
      </c>
      <c r="W30" s="43">
        <v>22</v>
      </c>
      <c r="X30" s="43">
        <v>19</v>
      </c>
      <c r="Y30" s="35">
        <f t="shared" si="23"/>
        <v>0.15789473684210531</v>
      </c>
      <c r="AA30" s="43" t="s">
        <v>89</v>
      </c>
      <c r="AB30" s="43">
        <v>73</v>
      </c>
      <c r="AC30" s="43">
        <v>66</v>
      </c>
      <c r="AD30" s="35">
        <f t="shared" si="24"/>
        <v>0.10606060606060597</v>
      </c>
    </row>
    <row r="31" spans="1:30" ht="15.6" x14ac:dyDescent="0.3">
      <c r="A31" s="6" t="s">
        <v>90</v>
      </c>
      <c r="B31" s="7" t="s">
        <v>91</v>
      </c>
      <c r="C31" s="47">
        <v>431</v>
      </c>
      <c r="D31" s="47">
        <v>307</v>
      </c>
      <c r="E31" s="47">
        <v>87</v>
      </c>
      <c r="F31" s="48">
        <v>2</v>
      </c>
      <c r="G31" s="48">
        <f t="shared" si="17"/>
        <v>173</v>
      </c>
      <c r="H31" s="49">
        <f t="shared" si="18"/>
        <v>0.71229698375870065</v>
      </c>
      <c r="I31" s="50">
        <v>3.45</v>
      </c>
      <c r="J31" s="48">
        <v>2.5</v>
      </c>
      <c r="K31" s="48">
        <f t="shared" si="19"/>
        <v>72.463768115942031</v>
      </c>
      <c r="L31" s="45">
        <f>956/3</f>
        <v>318.66666666666669</v>
      </c>
      <c r="M31" s="45">
        <f>322/3</f>
        <v>107.33333333333333</v>
      </c>
      <c r="N31" s="51">
        <f t="shared" si="20"/>
        <v>92.367149758454104</v>
      </c>
      <c r="O31" s="51">
        <f t="shared" si="21"/>
        <v>31.111111111111107</v>
      </c>
      <c r="P31" s="28"/>
      <c r="Q31" s="43" t="s">
        <v>92</v>
      </c>
      <c r="R31" s="43">
        <v>2.83</v>
      </c>
      <c r="S31" s="43">
        <v>2.4500000000000002</v>
      </c>
      <c r="T31" s="35">
        <f t="shared" si="22"/>
        <v>0.15510204081632639</v>
      </c>
      <c r="V31" s="43" t="s">
        <v>92</v>
      </c>
      <c r="W31" s="43">
        <v>0.7</v>
      </c>
      <c r="X31" s="43">
        <v>0.7</v>
      </c>
      <c r="Y31" s="35">
        <f t="shared" si="23"/>
        <v>0</v>
      </c>
      <c r="AA31" s="43" t="s">
        <v>92</v>
      </c>
      <c r="AB31" s="43">
        <v>2.1</v>
      </c>
      <c r="AC31" s="43">
        <v>1.7</v>
      </c>
      <c r="AD31" s="35">
        <f t="shared" si="24"/>
        <v>0.23529411764705888</v>
      </c>
    </row>
    <row r="32" spans="1:30" ht="15.6" x14ac:dyDescent="0.3">
      <c r="B32" s="7" t="s">
        <v>93</v>
      </c>
      <c r="C32" s="47">
        <v>318</v>
      </c>
      <c r="D32" s="47">
        <v>205</v>
      </c>
      <c r="E32" s="47">
        <v>86</v>
      </c>
      <c r="F32" s="48">
        <v>2</v>
      </c>
      <c r="G32" s="48">
        <f t="shared" si="17"/>
        <v>117</v>
      </c>
      <c r="H32" s="49">
        <f t="shared" si="18"/>
        <v>0.64465408805031443</v>
      </c>
      <c r="I32" s="50">
        <v>6.91</v>
      </c>
      <c r="J32" s="48">
        <v>2.5</v>
      </c>
      <c r="K32" s="48">
        <f t="shared" si="19"/>
        <v>36.179450072358897</v>
      </c>
      <c r="L32" s="43">
        <v>393</v>
      </c>
      <c r="M32" s="43">
        <v>140</v>
      </c>
      <c r="N32" s="51">
        <f t="shared" si="20"/>
        <v>56.874095513748188</v>
      </c>
      <c r="O32" s="51">
        <f t="shared" si="21"/>
        <v>20.260492040520983</v>
      </c>
      <c r="Q32" s="43" t="s">
        <v>77</v>
      </c>
      <c r="R32" s="43">
        <v>350</v>
      </c>
      <c r="S32" s="43">
        <v>306</v>
      </c>
      <c r="T32" s="35">
        <f t="shared" si="22"/>
        <v>0.14379084967320255</v>
      </c>
      <c r="V32" s="43" t="s">
        <v>77</v>
      </c>
      <c r="W32" s="43">
        <v>97</v>
      </c>
      <c r="X32" s="43">
        <v>88</v>
      </c>
      <c r="Y32" s="35">
        <f t="shared" si="23"/>
        <v>0.10227272727272729</v>
      </c>
      <c r="AA32" s="43" t="s">
        <v>77</v>
      </c>
      <c r="AB32" s="43">
        <v>254</v>
      </c>
      <c r="AC32" s="43">
        <v>218</v>
      </c>
      <c r="AD32" s="35">
        <f t="shared" si="24"/>
        <v>0.16513761467889898</v>
      </c>
    </row>
    <row r="33" spans="1:30" ht="15.6" x14ac:dyDescent="0.3">
      <c r="B33" s="7" t="s">
        <v>94</v>
      </c>
      <c r="C33" s="47">
        <v>297</v>
      </c>
      <c r="D33" s="47">
        <v>176</v>
      </c>
      <c r="E33" s="47">
        <v>72</v>
      </c>
      <c r="F33" s="48">
        <v>1.6</v>
      </c>
      <c r="G33" s="48">
        <f t="shared" si="17"/>
        <v>141.625</v>
      </c>
      <c r="H33" s="49">
        <f t="shared" si="18"/>
        <v>0.59259259259259256</v>
      </c>
      <c r="I33" s="50">
        <v>5.89</v>
      </c>
      <c r="J33" s="48">
        <v>2.5</v>
      </c>
      <c r="K33" s="48">
        <f t="shared" si="19"/>
        <v>42.444821731748732</v>
      </c>
      <c r="L33" s="43">
        <v>203</v>
      </c>
      <c r="M33" s="43">
        <v>111</v>
      </c>
      <c r="N33" s="51">
        <f t="shared" si="20"/>
        <v>34.465195246179967</v>
      </c>
      <c r="O33" s="51">
        <f t="shared" si="21"/>
        <v>18.845500848896435</v>
      </c>
      <c r="Q33" s="43" t="s">
        <v>6</v>
      </c>
      <c r="R33" s="43">
        <v>3.94</v>
      </c>
      <c r="S33" s="43">
        <v>3.42</v>
      </c>
      <c r="T33" s="35">
        <f t="shared" si="22"/>
        <v>0.1520467836257311</v>
      </c>
      <c r="V33" s="43" t="s">
        <v>6</v>
      </c>
      <c r="W33" s="43">
        <v>1.0900000000000001</v>
      </c>
      <c r="X33" s="43">
        <v>0.99</v>
      </c>
      <c r="Y33" s="35">
        <f t="shared" si="23"/>
        <v>0.10101010101010099</v>
      </c>
      <c r="AA33" s="43" t="s">
        <v>6</v>
      </c>
      <c r="AB33" s="43">
        <v>2.86</v>
      </c>
      <c r="AC33" s="43">
        <v>2.4300000000000002</v>
      </c>
      <c r="AD33" s="35">
        <f t="shared" si="24"/>
        <v>0.17695473251028804</v>
      </c>
    </row>
    <row r="34" spans="1:30" ht="15.6" x14ac:dyDescent="0.3">
      <c r="A34" s="6" t="s">
        <v>95</v>
      </c>
      <c r="B34" s="7" t="s">
        <v>96</v>
      </c>
      <c r="C34" s="47">
        <v>294</v>
      </c>
      <c r="D34" s="47">
        <v>165</v>
      </c>
      <c r="E34" s="47">
        <v>62</v>
      </c>
      <c r="F34" s="48">
        <v>0.7</v>
      </c>
      <c r="G34" s="48">
        <f t="shared" si="17"/>
        <v>332.42857142857144</v>
      </c>
      <c r="H34" s="49">
        <f t="shared" si="18"/>
        <v>0.56122448979591832</v>
      </c>
      <c r="I34" s="50">
        <v>5.47</v>
      </c>
      <c r="J34" s="48">
        <v>2.2999999999999998</v>
      </c>
      <c r="K34" s="48">
        <f t="shared" si="19"/>
        <v>42.047531992687382</v>
      </c>
      <c r="L34" s="43">
        <v>178</v>
      </c>
      <c r="M34" s="43">
        <v>147</v>
      </c>
      <c r="N34" s="51">
        <f t="shared" si="20"/>
        <v>32.541133455210236</v>
      </c>
      <c r="O34" s="51">
        <f t="shared" si="21"/>
        <v>26.87385740402194</v>
      </c>
      <c r="Q34" s="43" t="s">
        <v>45</v>
      </c>
      <c r="R34" s="35">
        <f t="shared" ref="R34:S34" si="25">R32/R29</f>
        <v>0.77951002227171495</v>
      </c>
      <c r="S34" s="35">
        <f t="shared" si="25"/>
        <v>0.76500000000000001</v>
      </c>
      <c r="T34" s="35">
        <f t="shared" ref="T34:T35" si="26">R34-S34</f>
        <v>1.451002227171494E-2</v>
      </c>
      <c r="V34" s="43" t="s">
        <v>45</v>
      </c>
      <c r="W34" s="35">
        <f t="shared" ref="W34:X34" si="27">W32/W29</f>
        <v>0.80165289256198347</v>
      </c>
      <c r="X34" s="35">
        <f t="shared" si="27"/>
        <v>0.82242990654205606</v>
      </c>
      <c r="Y34" s="35">
        <f t="shared" ref="Y34:Y35" si="28">W34-X34</f>
        <v>-2.0777013980072589E-2</v>
      </c>
      <c r="AA34" s="43" t="s">
        <v>45</v>
      </c>
      <c r="AB34" s="35">
        <f t="shared" ref="AB34:AC34" si="29">AB32/AB29</f>
        <v>0.77439024390243905</v>
      </c>
      <c r="AC34" s="35">
        <f t="shared" si="29"/>
        <v>0.74149659863945583</v>
      </c>
      <c r="AD34" s="35">
        <f t="shared" ref="AD34:AD35" si="30">AB34-AC34</f>
        <v>3.2893645262983218E-2</v>
      </c>
    </row>
    <row r="35" spans="1:30" ht="15.6" x14ac:dyDescent="0.3">
      <c r="A35" s="6" t="s">
        <v>97</v>
      </c>
      <c r="B35" s="7" t="s">
        <v>98</v>
      </c>
      <c r="C35" s="47">
        <v>256</v>
      </c>
      <c r="D35" s="47">
        <v>132</v>
      </c>
      <c r="E35" s="47">
        <v>65</v>
      </c>
      <c r="F35" s="48">
        <v>0.23</v>
      </c>
      <c r="G35" s="48">
        <f t="shared" si="17"/>
        <v>831.43478260869563</v>
      </c>
      <c r="H35" s="49">
        <f t="shared" si="18"/>
        <v>0.515625</v>
      </c>
      <c r="I35" s="50">
        <v>40</v>
      </c>
      <c r="J35" s="48">
        <v>22</v>
      </c>
      <c r="K35" s="48">
        <f t="shared" si="19"/>
        <v>55</v>
      </c>
      <c r="L35" s="43">
        <v>1674</v>
      </c>
      <c r="M35" s="43">
        <v>1405</v>
      </c>
      <c r="N35" s="51">
        <f t="shared" si="20"/>
        <v>41.85</v>
      </c>
      <c r="O35" s="51">
        <f t="shared" si="21"/>
        <v>35.125</v>
      </c>
      <c r="Q35" s="43" t="s">
        <v>29</v>
      </c>
      <c r="R35" s="45">
        <f t="shared" ref="R35:S35" si="31">(R29-R30+R31)/R31</f>
        <v>126.08833922261483</v>
      </c>
      <c r="S35" s="45">
        <f t="shared" si="31"/>
        <v>129.57142857142856</v>
      </c>
      <c r="T35" s="52">
        <f t="shared" si="26"/>
        <v>-3.4830893488137207</v>
      </c>
      <c r="V35" s="43" t="s">
        <v>29</v>
      </c>
      <c r="W35" s="45">
        <f t="shared" ref="W35:X35" si="32">(W29-W30+W31)/W31</f>
        <v>142.42857142857144</v>
      </c>
      <c r="X35" s="45">
        <f t="shared" si="32"/>
        <v>126.71428571428572</v>
      </c>
      <c r="Y35" s="52">
        <f t="shared" si="28"/>
        <v>15.714285714285722</v>
      </c>
      <c r="AA35" s="43" t="s">
        <v>29</v>
      </c>
      <c r="AB35" s="45">
        <f t="shared" ref="AB35:AC35" si="33">(AB29-AB30+AB31)/AB31</f>
        <v>122.42857142857143</v>
      </c>
      <c r="AC35" s="45">
        <f t="shared" si="33"/>
        <v>135.11764705882354</v>
      </c>
      <c r="AD35" s="52">
        <f t="shared" si="30"/>
        <v>-12.689075630252105</v>
      </c>
    </row>
    <row r="36" spans="1:30" ht="15.6" x14ac:dyDescent="0.3">
      <c r="B36" s="7" t="s">
        <v>99</v>
      </c>
      <c r="C36" s="47">
        <v>233</v>
      </c>
      <c r="D36" s="47">
        <v>114</v>
      </c>
      <c r="E36" s="47"/>
      <c r="F36" s="47"/>
      <c r="G36" s="48"/>
      <c r="H36" s="49">
        <f t="shared" si="18"/>
        <v>0.48927038626609443</v>
      </c>
      <c r="I36" s="48"/>
      <c r="J36" s="48"/>
      <c r="K36" s="48"/>
      <c r="L36" s="43"/>
      <c r="M36" s="43"/>
      <c r="N36" s="43"/>
      <c r="O36" s="43"/>
      <c r="Q36" s="43" t="s">
        <v>100</v>
      </c>
      <c r="R36" s="43">
        <v>89</v>
      </c>
      <c r="S36" s="43">
        <v>89</v>
      </c>
      <c r="T36" s="35">
        <f>(R36/S36)-1</f>
        <v>0</v>
      </c>
      <c r="V36" s="43" t="s">
        <v>100</v>
      </c>
      <c r="W36" s="43">
        <v>89</v>
      </c>
      <c r="X36" s="43">
        <v>90</v>
      </c>
      <c r="Y36" s="35">
        <f>(W36/X36)-1</f>
        <v>-1.1111111111111072E-2</v>
      </c>
      <c r="AA36" s="43" t="s">
        <v>100</v>
      </c>
      <c r="AB36" s="43">
        <v>89</v>
      </c>
      <c r="AC36" s="43">
        <v>90</v>
      </c>
      <c r="AD36" s="35">
        <f>(AB36/AC36)-1</f>
        <v>-1.1111111111111072E-2</v>
      </c>
    </row>
    <row r="37" spans="1:30" ht="15.6" x14ac:dyDescent="0.3">
      <c r="B37" s="7" t="s">
        <v>101</v>
      </c>
      <c r="C37" s="47">
        <v>200</v>
      </c>
      <c r="D37" s="47">
        <v>100</v>
      </c>
      <c r="E37" s="47"/>
      <c r="F37" s="47"/>
      <c r="G37" s="48"/>
      <c r="H37" s="49">
        <f t="shared" si="18"/>
        <v>0.5</v>
      </c>
      <c r="I37" s="48"/>
      <c r="J37" s="48"/>
      <c r="K37" s="48"/>
      <c r="L37" s="43"/>
      <c r="M37" s="43"/>
      <c r="N37" s="43"/>
      <c r="O37" s="43"/>
    </row>
    <row r="38" spans="1:30" ht="28.8" x14ac:dyDescent="0.3">
      <c r="B38" s="7" t="s">
        <v>102</v>
      </c>
      <c r="C38" s="47">
        <v>177</v>
      </c>
      <c r="D38" s="47">
        <v>90</v>
      </c>
      <c r="E38" s="47"/>
      <c r="F38" s="47"/>
      <c r="G38" s="48"/>
      <c r="H38" s="49">
        <f t="shared" si="18"/>
        <v>0.50847457627118642</v>
      </c>
      <c r="I38" s="48"/>
      <c r="J38" s="48"/>
      <c r="K38" s="48"/>
      <c r="L38" s="45"/>
      <c r="M38" s="45"/>
      <c r="N38" s="43"/>
      <c r="O38" s="43"/>
      <c r="Q38" s="7" t="s">
        <v>89</v>
      </c>
      <c r="R38" s="7" t="s">
        <v>72</v>
      </c>
      <c r="S38" s="7" t="s">
        <v>82</v>
      </c>
      <c r="T38" s="7" t="s">
        <v>103</v>
      </c>
      <c r="U38" s="7" t="s">
        <v>18</v>
      </c>
      <c r="W38" s="7" t="s">
        <v>104</v>
      </c>
      <c r="X38" s="7" t="s">
        <v>72</v>
      </c>
      <c r="Y38" s="6"/>
      <c r="Z38" s="6"/>
      <c r="AA38" s="6"/>
    </row>
    <row r="39" spans="1:30" ht="15.6" x14ac:dyDescent="0.3">
      <c r="B39" s="7" t="s">
        <v>105</v>
      </c>
      <c r="C39" s="47">
        <v>174</v>
      </c>
      <c r="D39" s="47">
        <v>92</v>
      </c>
      <c r="E39" s="47"/>
      <c r="F39" s="47"/>
      <c r="G39" s="48"/>
      <c r="H39" s="49">
        <f t="shared" si="18"/>
        <v>0.52873563218390807</v>
      </c>
      <c r="I39" s="48"/>
      <c r="J39" s="48"/>
      <c r="K39" s="48"/>
      <c r="L39" s="43"/>
      <c r="M39" s="43"/>
      <c r="N39" s="43"/>
      <c r="O39" s="43"/>
      <c r="Q39" s="43" t="s">
        <v>106</v>
      </c>
      <c r="R39" s="43">
        <v>38</v>
      </c>
      <c r="S39" s="43">
        <v>34</v>
      </c>
      <c r="T39" s="35">
        <f t="shared" ref="T39:T42" si="34">R39/$R$44</f>
        <v>0.40498774379196417</v>
      </c>
      <c r="U39" s="35">
        <f t="shared" ref="U39:U42" si="35">(R39/S39)-1</f>
        <v>0.11764705882352944</v>
      </c>
      <c r="W39" s="43" t="s">
        <v>107</v>
      </c>
      <c r="X39" s="35">
        <v>0.51</v>
      </c>
      <c r="Y39" s="6"/>
      <c r="Z39" s="5"/>
      <c r="AA39" s="5"/>
    </row>
    <row r="40" spans="1:30" ht="15.6" x14ac:dyDescent="0.3">
      <c r="B40" s="7" t="s">
        <v>108</v>
      </c>
      <c r="C40" s="47">
        <v>138</v>
      </c>
      <c r="D40" s="47">
        <v>66</v>
      </c>
      <c r="E40" s="47"/>
      <c r="F40" s="47"/>
      <c r="G40" s="48"/>
      <c r="H40" s="49">
        <f t="shared" si="18"/>
        <v>0.47826086956521741</v>
      </c>
      <c r="I40" s="48"/>
      <c r="J40" s="48"/>
      <c r="K40" s="48"/>
      <c r="L40" s="43"/>
      <c r="M40" s="43"/>
      <c r="N40" s="43"/>
      <c r="O40" s="43"/>
      <c r="Q40" s="43" t="s">
        <v>109</v>
      </c>
      <c r="R40" s="43">
        <v>33</v>
      </c>
      <c r="S40" s="43">
        <v>30</v>
      </c>
      <c r="T40" s="35">
        <f t="shared" si="34"/>
        <v>0.35169988276670577</v>
      </c>
      <c r="U40" s="35">
        <f t="shared" si="35"/>
        <v>0.10000000000000009</v>
      </c>
      <c r="W40" s="43" t="s">
        <v>110</v>
      </c>
      <c r="X40" s="35">
        <v>0.25</v>
      </c>
      <c r="Y40" s="6"/>
      <c r="Z40" s="5"/>
      <c r="AA40" s="5"/>
    </row>
    <row r="41" spans="1:30" ht="15.6" x14ac:dyDescent="0.3">
      <c r="B41" s="7" t="s">
        <v>111</v>
      </c>
      <c r="C41" s="47">
        <v>71</v>
      </c>
      <c r="D41" s="47">
        <v>3</v>
      </c>
      <c r="E41" s="47"/>
      <c r="F41" s="47"/>
      <c r="G41" s="48"/>
      <c r="H41" s="49">
        <f t="shared" si="18"/>
        <v>4.2253521126760563E-2</v>
      </c>
      <c r="I41" s="48"/>
      <c r="J41" s="48"/>
      <c r="K41" s="48"/>
      <c r="L41" s="43"/>
      <c r="M41" s="43"/>
      <c r="N41" s="43"/>
      <c r="O41" s="43"/>
      <c r="Q41" s="43" t="s">
        <v>112</v>
      </c>
      <c r="R41" s="43">
        <v>20</v>
      </c>
      <c r="S41" s="43">
        <v>19</v>
      </c>
      <c r="T41" s="35">
        <f t="shared" si="34"/>
        <v>0.21315144410103379</v>
      </c>
      <c r="U41" s="35">
        <f t="shared" si="35"/>
        <v>5.2631578947368363E-2</v>
      </c>
      <c r="W41" s="43" t="s">
        <v>113</v>
      </c>
      <c r="X41" s="35">
        <v>0.11</v>
      </c>
      <c r="Y41" s="6"/>
      <c r="Z41" s="5"/>
      <c r="AA41" s="5"/>
    </row>
    <row r="42" spans="1:30" ht="13.8" x14ac:dyDescent="0.3">
      <c r="B42" s="4"/>
      <c r="Q42" s="43" t="s">
        <v>92</v>
      </c>
      <c r="R42" s="43">
        <v>2.83</v>
      </c>
      <c r="S42" s="43">
        <v>2.4500000000000002</v>
      </c>
      <c r="T42" s="35">
        <f t="shared" si="34"/>
        <v>3.016092934029628E-2</v>
      </c>
      <c r="U42" s="35">
        <f t="shared" si="35"/>
        <v>0.15510204081632639</v>
      </c>
      <c r="W42" s="43" t="s">
        <v>114</v>
      </c>
      <c r="X42" s="35">
        <v>0.09</v>
      </c>
    </row>
    <row r="43" spans="1:30" ht="13.8" x14ac:dyDescent="0.3">
      <c r="B43" s="4"/>
      <c r="Q43" s="6"/>
      <c r="R43" s="6"/>
      <c r="S43" s="6"/>
      <c r="T43" s="5"/>
      <c r="W43" s="43" t="s">
        <v>115</v>
      </c>
      <c r="X43" s="35">
        <v>0.03</v>
      </c>
      <c r="Z43" s="5"/>
      <c r="AA43" s="5"/>
    </row>
    <row r="44" spans="1:30" ht="13.8" x14ac:dyDescent="0.3">
      <c r="B44" s="4"/>
      <c r="Q44" s="53" t="s">
        <v>116</v>
      </c>
      <c r="R44" s="53">
        <f t="shared" ref="R44:S44" si="36">SUM(R39:R42)</f>
        <v>93.83</v>
      </c>
      <c r="S44" s="53">
        <f t="shared" si="36"/>
        <v>85.45</v>
      </c>
      <c r="T44" s="54">
        <v>1</v>
      </c>
      <c r="U44" s="35">
        <f>(R44/S44)-1</f>
        <v>9.8069046225863099E-2</v>
      </c>
      <c r="W44" s="43" t="s">
        <v>117</v>
      </c>
      <c r="X44" s="35">
        <v>0.01</v>
      </c>
    </row>
    <row r="45" spans="1:30" ht="13.8" x14ac:dyDescent="0.3">
      <c r="B45" s="4"/>
    </row>
    <row r="46" spans="1:30" ht="13.8" x14ac:dyDescent="0.3">
      <c r="B46" s="4"/>
      <c r="W46" s="55" t="s">
        <v>118</v>
      </c>
      <c r="X46" s="56">
        <f>SUM(X39:X44)</f>
        <v>1</v>
      </c>
    </row>
    <row r="47" spans="1:30" ht="13.8" x14ac:dyDescent="0.3">
      <c r="B47" s="4"/>
    </row>
    <row r="48" spans="1:30" ht="13.8" x14ac:dyDescent="0.3">
      <c r="B48" s="4"/>
    </row>
    <row r="49" spans="2:2" ht="13.8" x14ac:dyDescent="0.3">
      <c r="B49" s="4"/>
    </row>
    <row r="50" spans="2:2" ht="13.8" x14ac:dyDescent="0.3">
      <c r="B50" s="4"/>
    </row>
    <row r="51" spans="2:2" ht="13.8" x14ac:dyDescent="0.3">
      <c r="B51" s="4"/>
    </row>
    <row r="52" spans="2:2" ht="13.8" x14ac:dyDescent="0.3">
      <c r="B52" s="4"/>
    </row>
    <row r="53" spans="2:2" ht="13.8" x14ac:dyDescent="0.3">
      <c r="B53" s="4"/>
    </row>
    <row r="54" spans="2:2" ht="13.8" x14ac:dyDescent="0.3">
      <c r="B54" s="4"/>
    </row>
    <row r="55" spans="2:2" ht="13.8" x14ac:dyDescent="0.3">
      <c r="B55" s="4"/>
    </row>
    <row r="56" spans="2:2" ht="13.8" x14ac:dyDescent="0.3">
      <c r="B56" s="4"/>
    </row>
    <row r="57" spans="2:2" ht="13.8" x14ac:dyDescent="0.3">
      <c r="B57" s="4"/>
    </row>
    <row r="58" spans="2:2" ht="13.8" x14ac:dyDescent="0.3">
      <c r="B58" s="4"/>
    </row>
    <row r="59" spans="2:2" ht="13.8" x14ac:dyDescent="0.3">
      <c r="B59" s="4"/>
    </row>
    <row r="60" spans="2:2" ht="13.8" x14ac:dyDescent="0.3">
      <c r="B60" s="4"/>
    </row>
    <row r="61" spans="2:2" ht="13.8" x14ac:dyDescent="0.3">
      <c r="B61" s="4"/>
    </row>
    <row r="62" spans="2:2" ht="13.8" x14ac:dyDescent="0.3">
      <c r="B62" s="4"/>
    </row>
    <row r="63" spans="2:2" ht="13.8" x14ac:dyDescent="0.3">
      <c r="B63" s="4"/>
    </row>
    <row r="64" spans="2:2" ht="13.8" x14ac:dyDescent="0.3">
      <c r="B64" s="4"/>
    </row>
    <row r="65" spans="2:2" ht="13.8" x14ac:dyDescent="0.3">
      <c r="B65" s="4"/>
    </row>
    <row r="66" spans="2:2" ht="13.8" x14ac:dyDescent="0.3">
      <c r="B66" s="4"/>
    </row>
    <row r="67" spans="2:2" ht="13.8" x14ac:dyDescent="0.3">
      <c r="B67" s="4"/>
    </row>
    <row r="68" spans="2:2" ht="13.8" x14ac:dyDescent="0.3">
      <c r="B68" s="4"/>
    </row>
    <row r="69" spans="2:2" ht="13.8" x14ac:dyDescent="0.3">
      <c r="B69" s="4"/>
    </row>
    <row r="70" spans="2:2" ht="13.8" x14ac:dyDescent="0.3">
      <c r="B70" s="4"/>
    </row>
    <row r="71" spans="2:2" ht="13.8" x14ac:dyDescent="0.3">
      <c r="B71" s="4"/>
    </row>
    <row r="72" spans="2:2" ht="13.8" x14ac:dyDescent="0.3">
      <c r="B72" s="4"/>
    </row>
    <row r="73" spans="2:2" ht="13.8" x14ac:dyDescent="0.3">
      <c r="B73" s="4"/>
    </row>
    <row r="74" spans="2:2" ht="13.8" x14ac:dyDescent="0.3">
      <c r="B74" s="4"/>
    </row>
    <row r="75" spans="2:2" ht="13.8" x14ac:dyDescent="0.3">
      <c r="B75" s="4"/>
    </row>
    <row r="76" spans="2:2" ht="13.8" x14ac:dyDescent="0.3">
      <c r="B76" s="4"/>
    </row>
    <row r="77" spans="2:2" ht="13.8" x14ac:dyDescent="0.3">
      <c r="B77" s="4"/>
    </row>
    <row r="78" spans="2:2" ht="13.8" x14ac:dyDescent="0.3">
      <c r="B78" s="4"/>
    </row>
    <row r="79" spans="2:2" ht="13.8" x14ac:dyDescent="0.3">
      <c r="B79" s="4"/>
    </row>
    <row r="80" spans="2:2" ht="13.8" x14ac:dyDescent="0.3">
      <c r="B80" s="4"/>
    </row>
    <row r="81" spans="2:14" ht="13.8" x14ac:dyDescent="0.3">
      <c r="B81" s="4"/>
    </row>
    <row r="82" spans="2:14" ht="13.8" x14ac:dyDescent="0.3">
      <c r="B82" s="4"/>
    </row>
    <row r="83" spans="2:14" ht="13.8" x14ac:dyDescent="0.3">
      <c r="B83" s="4"/>
    </row>
    <row r="84" spans="2:14" ht="13.8" x14ac:dyDescent="0.3">
      <c r="B84" s="57" t="s">
        <v>119</v>
      </c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9"/>
    </row>
    <row r="85" spans="2:14" ht="13.8" x14ac:dyDescent="0.3">
      <c r="B85" s="60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61"/>
    </row>
    <row r="86" spans="2:14" ht="13.8" x14ac:dyDescent="0.3">
      <c r="B86" s="62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4"/>
    </row>
    <row r="87" spans="2:14" ht="13.8" x14ac:dyDescent="0.3">
      <c r="B87" s="4"/>
    </row>
    <row r="88" spans="2:14" ht="13.8" x14ac:dyDescent="0.3">
      <c r="B88" s="4"/>
    </row>
    <row r="89" spans="2:14" ht="13.8" x14ac:dyDescent="0.3">
      <c r="B89" s="4"/>
    </row>
    <row r="90" spans="2:14" ht="13.8" x14ac:dyDescent="0.3">
      <c r="B90" s="4"/>
    </row>
    <row r="91" spans="2:14" ht="13.8" x14ac:dyDescent="0.3">
      <c r="B91" s="4"/>
    </row>
    <row r="92" spans="2:14" ht="13.8" x14ac:dyDescent="0.3">
      <c r="B92" s="4"/>
    </row>
    <row r="93" spans="2:14" ht="13.8" x14ac:dyDescent="0.3">
      <c r="B93" s="4"/>
    </row>
    <row r="94" spans="2:14" ht="13.8" x14ac:dyDescent="0.3">
      <c r="B94" s="4"/>
    </row>
    <row r="95" spans="2:14" ht="13.8" x14ac:dyDescent="0.3">
      <c r="B95" s="4"/>
    </row>
    <row r="96" spans="2:14" ht="13.8" x14ac:dyDescent="0.3">
      <c r="B96" s="4"/>
    </row>
    <row r="97" spans="2:2" ht="13.8" x14ac:dyDescent="0.3">
      <c r="B97" s="4"/>
    </row>
    <row r="98" spans="2:2" ht="13.8" x14ac:dyDescent="0.3">
      <c r="B98" s="4"/>
    </row>
    <row r="99" spans="2:2" ht="13.8" x14ac:dyDescent="0.3">
      <c r="B99" s="4"/>
    </row>
    <row r="100" spans="2:2" ht="13.8" x14ac:dyDescent="0.3">
      <c r="B100" s="4"/>
    </row>
    <row r="101" spans="2:2" ht="13.8" x14ac:dyDescent="0.3">
      <c r="B101" s="4"/>
    </row>
    <row r="102" spans="2:2" ht="13.8" x14ac:dyDescent="0.3">
      <c r="B102" s="4"/>
    </row>
    <row r="103" spans="2:2" ht="13.8" x14ac:dyDescent="0.3">
      <c r="B103" s="4"/>
    </row>
    <row r="104" spans="2:2" ht="13.8" x14ac:dyDescent="0.3">
      <c r="B104" s="4"/>
    </row>
    <row r="105" spans="2:2" ht="13.8" x14ac:dyDescent="0.3">
      <c r="B105" s="4"/>
    </row>
    <row r="106" spans="2:2" ht="13.8" x14ac:dyDescent="0.3">
      <c r="B106" s="4"/>
    </row>
    <row r="107" spans="2:2" ht="13.8" x14ac:dyDescent="0.3">
      <c r="B107" s="4"/>
    </row>
    <row r="108" spans="2:2" ht="13.8" x14ac:dyDescent="0.3">
      <c r="B108" s="4"/>
    </row>
    <row r="109" spans="2:2" ht="13.8" x14ac:dyDescent="0.3">
      <c r="B109" s="4"/>
    </row>
    <row r="110" spans="2:2" ht="13.8" x14ac:dyDescent="0.3">
      <c r="B110" s="4"/>
    </row>
    <row r="111" spans="2:2" ht="13.8" x14ac:dyDescent="0.3">
      <c r="B111" s="4"/>
    </row>
    <row r="112" spans="2:2" ht="13.8" x14ac:dyDescent="0.3">
      <c r="B112" s="4"/>
    </row>
    <row r="113" spans="2:2" ht="13.8" x14ac:dyDescent="0.3">
      <c r="B113" s="4"/>
    </row>
    <row r="114" spans="2:2" ht="13.8" x14ac:dyDescent="0.3">
      <c r="B114" s="4"/>
    </row>
    <row r="115" spans="2:2" ht="13.8" x14ac:dyDescent="0.3">
      <c r="B115" s="4"/>
    </row>
    <row r="116" spans="2:2" ht="13.8" x14ac:dyDescent="0.3">
      <c r="B116" s="4"/>
    </row>
    <row r="117" spans="2:2" ht="13.8" x14ac:dyDescent="0.3">
      <c r="B117" s="4"/>
    </row>
    <row r="118" spans="2:2" ht="13.8" x14ac:dyDescent="0.3">
      <c r="B118" s="4"/>
    </row>
    <row r="119" spans="2:2" ht="13.8" x14ac:dyDescent="0.3">
      <c r="B119" s="4"/>
    </row>
    <row r="120" spans="2:2" ht="13.8" x14ac:dyDescent="0.3">
      <c r="B120" s="4"/>
    </row>
    <row r="121" spans="2:2" ht="13.8" x14ac:dyDescent="0.3">
      <c r="B121" s="4"/>
    </row>
    <row r="122" spans="2:2" ht="13.8" x14ac:dyDescent="0.3">
      <c r="B122" s="4"/>
    </row>
    <row r="123" spans="2:2" ht="13.8" x14ac:dyDescent="0.3">
      <c r="B123" s="4"/>
    </row>
    <row r="124" spans="2:2" ht="13.8" x14ac:dyDescent="0.3">
      <c r="B124" s="4"/>
    </row>
    <row r="125" spans="2:2" ht="13.8" x14ac:dyDescent="0.3">
      <c r="B125" s="4"/>
    </row>
    <row r="126" spans="2:2" ht="13.8" x14ac:dyDescent="0.3">
      <c r="B126" s="4"/>
    </row>
    <row r="127" spans="2:2" ht="13.8" x14ac:dyDescent="0.3">
      <c r="B127" s="4"/>
    </row>
    <row r="128" spans="2:2" ht="13.8" x14ac:dyDescent="0.3">
      <c r="B128" s="4"/>
    </row>
    <row r="129" spans="2:2" ht="13.8" x14ac:dyDescent="0.3">
      <c r="B129" s="4"/>
    </row>
    <row r="130" spans="2:2" ht="13.8" x14ac:dyDescent="0.3">
      <c r="B130" s="4"/>
    </row>
    <row r="131" spans="2:2" ht="13.8" x14ac:dyDescent="0.3">
      <c r="B131" s="4"/>
    </row>
    <row r="132" spans="2:2" ht="13.8" x14ac:dyDescent="0.3">
      <c r="B132" s="4"/>
    </row>
    <row r="133" spans="2:2" ht="13.8" x14ac:dyDescent="0.3">
      <c r="B133" s="4"/>
    </row>
    <row r="134" spans="2:2" ht="13.8" x14ac:dyDescent="0.3">
      <c r="B134" s="4"/>
    </row>
    <row r="135" spans="2:2" ht="13.8" x14ac:dyDescent="0.3">
      <c r="B135" s="4"/>
    </row>
    <row r="136" spans="2:2" ht="13.8" x14ac:dyDescent="0.3">
      <c r="B136" s="4"/>
    </row>
    <row r="137" spans="2:2" ht="13.8" x14ac:dyDescent="0.3">
      <c r="B137" s="4"/>
    </row>
    <row r="138" spans="2:2" ht="13.8" x14ac:dyDescent="0.3">
      <c r="B138" s="4"/>
    </row>
    <row r="139" spans="2:2" ht="13.8" x14ac:dyDescent="0.3">
      <c r="B139" s="4"/>
    </row>
    <row r="140" spans="2:2" ht="13.8" x14ac:dyDescent="0.3">
      <c r="B140" s="4"/>
    </row>
    <row r="141" spans="2:2" ht="13.8" x14ac:dyDescent="0.3">
      <c r="B141" s="4"/>
    </row>
    <row r="142" spans="2:2" ht="13.8" x14ac:dyDescent="0.3">
      <c r="B142" s="4"/>
    </row>
    <row r="143" spans="2:2" ht="13.8" x14ac:dyDescent="0.3">
      <c r="B143" s="4"/>
    </row>
    <row r="144" spans="2:2" ht="13.8" x14ac:dyDescent="0.3">
      <c r="B144" s="4"/>
    </row>
    <row r="145" spans="2:2" ht="13.8" x14ac:dyDescent="0.3">
      <c r="B145" s="4"/>
    </row>
    <row r="146" spans="2:2" ht="13.8" x14ac:dyDescent="0.3">
      <c r="B146" s="4"/>
    </row>
    <row r="147" spans="2:2" ht="13.8" x14ac:dyDescent="0.3">
      <c r="B147" s="4"/>
    </row>
    <row r="148" spans="2:2" ht="13.8" x14ac:dyDescent="0.3">
      <c r="B148" s="4"/>
    </row>
    <row r="149" spans="2:2" ht="13.8" x14ac:dyDescent="0.3">
      <c r="B149" s="4"/>
    </row>
    <row r="150" spans="2:2" ht="13.8" x14ac:dyDescent="0.3">
      <c r="B150" s="4"/>
    </row>
    <row r="151" spans="2:2" ht="13.8" x14ac:dyDescent="0.3">
      <c r="B151" s="4"/>
    </row>
    <row r="152" spans="2:2" ht="13.8" x14ac:dyDescent="0.3">
      <c r="B152" s="4"/>
    </row>
    <row r="153" spans="2:2" ht="13.8" x14ac:dyDescent="0.3">
      <c r="B153" s="4"/>
    </row>
    <row r="154" spans="2:2" ht="13.8" x14ac:dyDescent="0.3">
      <c r="B154" s="4"/>
    </row>
    <row r="155" spans="2:2" ht="13.8" x14ac:dyDescent="0.3">
      <c r="B155" s="4"/>
    </row>
    <row r="156" spans="2:2" ht="13.8" x14ac:dyDescent="0.3">
      <c r="B156" s="4"/>
    </row>
    <row r="157" spans="2:2" ht="13.8" x14ac:dyDescent="0.3">
      <c r="B157" s="4"/>
    </row>
    <row r="158" spans="2:2" ht="13.8" x14ac:dyDescent="0.3">
      <c r="B158" s="4"/>
    </row>
    <row r="159" spans="2:2" ht="13.8" x14ac:dyDescent="0.3">
      <c r="B159" s="4"/>
    </row>
    <row r="160" spans="2:2" ht="13.8" x14ac:dyDescent="0.3">
      <c r="B160" s="4"/>
    </row>
    <row r="161" spans="2:2" ht="13.8" x14ac:dyDescent="0.3">
      <c r="B161" s="4"/>
    </row>
    <row r="162" spans="2:2" ht="13.8" x14ac:dyDescent="0.3">
      <c r="B162" s="4"/>
    </row>
    <row r="163" spans="2:2" ht="13.8" x14ac:dyDescent="0.3">
      <c r="B163" s="4"/>
    </row>
    <row r="164" spans="2:2" ht="13.8" x14ac:dyDescent="0.3">
      <c r="B164" s="4"/>
    </row>
    <row r="165" spans="2:2" ht="13.8" x14ac:dyDescent="0.3">
      <c r="B165" s="4"/>
    </row>
    <row r="166" spans="2:2" ht="13.8" x14ac:dyDescent="0.3">
      <c r="B166" s="4"/>
    </row>
    <row r="167" spans="2:2" ht="13.8" x14ac:dyDescent="0.3">
      <c r="B167" s="4"/>
    </row>
    <row r="168" spans="2:2" ht="13.8" x14ac:dyDescent="0.3">
      <c r="B168" s="4"/>
    </row>
    <row r="169" spans="2:2" ht="13.8" x14ac:dyDescent="0.3">
      <c r="B169" s="4"/>
    </row>
    <row r="170" spans="2:2" ht="13.8" x14ac:dyDescent="0.3">
      <c r="B170" s="4"/>
    </row>
    <row r="171" spans="2:2" ht="13.8" x14ac:dyDescent="0.3">
      <c r="B171" s="4"/>
    </row>
    <row r="172" spans="2:2" ht="13.8" x14ac:dyDescent="0.3">
      <c r="B172" s="4"/>
    </row>
    <row r="173" spans="2:2" ht="13.8" x14ac:dyDescent="0.3">
      <c r="B173" s="4"/>
    </row>
    <row r="174" spans="2:2" ht="13.8" x14ac:dyDescent="0.3">
      <c r="B174" s="4"/>
    </row>
    <row r="175" spans="2:2" ht="13.8" x14ac:dyDescent="0.3">
      <c r="B175" s="4"/>
    </row>
    <row r="176" spans="2:2" ht="13.8" x14ac:dyDescent="0.3">
      <c r="B176" s="4"/>
    </row>
    <row r="177" spans="2:2" ht="13.8" x14ac:dyDescent="0.3">
      <c r="B177" s="4"/>
    </row>
    <row r="178" spans="2:2" ht="13.8" x14ac:dyDescent="0.3">
      <c r="B178" s="4"/>
    </row>
    <row r="179" spans="2:2" ht="13.8" x14ac:dyDescent="0.3">
      <c r="B179" s="4"/>
    </row>
    <row r="180" spans="2:2" ht="13.8" x14ac:dyDescent="0.3">
      <c r="B180" s="4"/>
    </row>
    <row r="181" spans="2:2" ht="13.8" x14ac:dyDescent="0.3">
      <c r="B181" s="4"/>
    </row>
    <row r="182" spans="2:2" ht="13.8" x14ac:dyDescent="0.3">
      <c r="B182" s="4"/>
    </row>
    <row r="183" spans="2:2" ht="13.8" x14ac:dyDescent="0.3">
      <c r="B183" s="4"/>
    </row>
    <row r="184" spans="2:2" ht="13.8" x14ac:dyDescent="0.3">
      <c r="B184" s="4"/>
    </row>
    <row r="185" spans="2:2" ht="13.8" x14ac:dyDescent="0.3">
      <c r="B185" s="4"/>
    </row>
    <row r="186" spans="2:2" ht="13.8" x14ac:dyDescent="0.3">
      <c r="B186" s="4"/>
    </row>
    <row r="187" spans="2:2" ht="13.8" x14ac:dyDescent="0.3">
      <c r="B187" s="4"/>
    </row>
    <row r="188" spans="2:2" ht="13.8" x14ac:dyDescent="0.3">
      <c r="B188" s="4"/>
    </row>
    <row r="189" spans="2:2" ht="13.8" x14ac:dyDescent="0.3">
      <c r="B189" s="4"/>
    </row>
    <row r="190" spans="2:2" ht="13.8" x14ac:dyDescent="0.3">
      <c r="B190" s="4"/>
    </row>
    <row r="191" spans="2:2" ht="13.8" x14ac:dyDescent="0.3">
      <c r="B191" s="4"/>
    </row>
    <row r="192" spans="2:2" ht="13.8" x14ac:dyDescent="0.3">
      <c r="B192" s="4"/>
    </row>
    <row r="193" spans="2:2" ht="13.8" x14ac:dyDescent="0.3">
      <c r="B193" s="4"/>
    </row>
    <row r="194" spans="2:2" ht="13.8" x14ac:dyDescent="0.3">
      <c r="B194" s="4"/>
    </row>
    <row r="195" spans="2:2" ht="13.8" x14ac:dyDescent="0.3">
      <c r="B195" s="4"/>
    </row>
    <row r="196" spans="2:2" ht="13.8" x14ac:dyDescent="0.3">
      <c r="B196" s="4"/>
    </row>
    <row r="197" spans="2:2" ht="13.8" x14ac:dyDescent="0.3">
      <c r="B197" s="4"/>
    </row>
    <row r="198" spans="2:2" ht="13.8" x14ac:dyDescent="0.3">
      <c r="B198" s="4"/>
    </row>
    <row r="199" spans="2:2" ht="13.8" x14ac:dyDescent="0.3">
      <c r="B199" s="4"/>
    </row>
    <row r="200" spans="2:2" ht="13.8" x14ac:dyDescent="0.3">
      <c r="B200" s="4"/>
    </row>
    <row r="201" spans="2:2" ht="13.8" x14ac:dyDescent="0.3">
      <c r="B201" s="4"/>
    </row>
    <row r="202" spans="2:2" ht="13.8" x14ac:dyDescent="0.3">
      <c r="B202" s="4"/>
    </row>
    <row r="203" spans="2:2" ht="13.8" x14ac:dyDescent="0.3">
      <c r="B203" s="4"/>
    </row>
    <row r="204" spans="2:2" ht="13.8" x14ac:dyDescent="0.3">
      <c r="B204" s="4"/>
    </row>
    <row r="205" spans="2:2" ht="13.8" x14ac:dyDescent="0.3">
      <c r="B205" s="4"/>
    </row>
    <row r="206" spans="2:2" ht="13.8" x14ac:dyDescent="0.3">
      <c r="B206" s="4"/>
    </row>
    <row r="207" spans="2:2" ht="13.8" x14ac:dyDescent="0.3">
      <c r="B207" s="4"/>
    </row>
    <row r="208" spans="2:2" ht="13.8" x14ac:dyDescent="0.3">
      <c r="B208" s="4"/>
    </row>
    <row r="209" spans="2:2" ht="13.8" x14ac:dyDescent="0.3">
      <c r="B209" s="4"/>
    </row>
    <row r="210" spans="2:2" ht="13.8" x14ac:dyDescent="0.3">
      <c r="B210" s="4"/>
    </row>
    <row r="211" spans="2:2" ht="13.8" x14ac:dyDescent="0.3">
      <c r="B211" s="4"/>
    </row>
    <row r="212" spans="2:2" ht="13.8" x14ac:dyDescent="0.3">
      <c r="B212" s="4"/>
    </row>
    <row r="213" spans="2:2" ht="13.8" x14ac:dyDescent="0.3">
      <c r="B213" s="4"/>
    </row>
    <row r="214" spans="2:2" ht="13.8" x14ac:dyDescent="0.3">
      <c r="B214" s="4"/>
    </row>
    <row r="215" spans="2:2" ht="13.8" x14ac:dyDescent="0.3">
      <c r="B215" s="4"/>
    </row>
    <row r="216" spans="2:2" ht="13.8" x14ac:dyDescent="0.3">
      <c r="B216" s="4"/>
    </row>
    <row r="217" spans="2:2" ht="13.8" x14ac:dyDescent="0.3">
      <c r="B217" s="4"/>
    </row>
    <row r="218" spans="2:2" ht="13.8" x14ac:dyDescent="0.3">
      <c r="B218" s="4"/>
    </row>
    <row r="219" spans="2:2" ht="13.8" x14ac:dyDescent="0.3">
      <c r="B219" s="4"/>
    </row>
    <row r="220" spans="2:2" ht="13.8" x14ac:dyDescent="0.3">
      <c r="B220" s="4"/>
    </row>
    <row r="221" spans="2:2" ht="13.8" x14ac:dyDescent="0.3">
      <c r="B221" s="4"/>
    </row>
    <row r="222" spans="2:2" ht="13.8" x14ac:dyDescent="0.3">
      <c r="B222" s="4"/>
    </row>
    <row r="223" spans="2:2" ht="13.8" x14ac:dyDescent="0.3">
      <c r="B223" s="4"/>
    </row>
    <row r="224" spans="2:2" ht="13.8" x14ac:dyDescent="0.3">
      <c r="B224" s="4"/>
    </row>
    <row r="225" spans="2:2" ht="13.8" x14ac:dyDescent="0.3">
      <c r="B225" s="4"/>
    </row>
    <row r="226" spans="2:2" ht="13.8" x14ac:dyDescent="0.3">
      <c r="B226" s="4"/>
    </row>
    <row r="227" spans="2:2" ht="13.8" x14ac:dyDescent="0.3">
      <c r="B227" s="4"/>
    </row>
    <row r="228" spans="2:2" ht="13.8" x14ac:dyDescent="0.3">
      <c r="B228" s="4"/>
    </row>
    <row r="229" spans="2:2" ht="13.8" x14ac:dyDescent="0.3">
      <c r="B229" s="4"/>
    </row>
    <row r="230" spans="2:2" ht="13.8" x14ac:dyDescent="0.3">
      <c r="B230" s="4"/>
    </row>
    <row r="231" spans="2:2" ht="13.8" x14ac:dyDescent="0.3">
      <c r="B231" s="4"/>
    </row>
    <row r="232" spans="2:2" ht="13.8" x14ac:dyDescent="0.3">
      <c r="B232" s="4"/>
    </row>
    <row r="233" spans="2:2" ht="13.8" x14ac:dyDescent="0.3">
      <c r="B233" s="4"/>
    </row>
    <row r="234" spans="2:2" ht="13.8" x14ac:dyDescent="0.3">
      <c r="B234" s="4"/>
    </row>
    <row r="235" spans="2:2" ht="13.8" x14ac:dyDescent="0.3">
      <c r="B235" s="4"/>
    </row>
    <row r="236" spans="2:2" ht="13.8" x14ac:dyDescent="0.3">
      <c r="B236" s="4"/>
    </row>
    <row r="237" spans="2:2" ht="13.8" x14ac:dyDescent="0.3">
      <c r="B237" s="4"/>
    </row>
    <row r="238" spans="2:2" ht="13.8" x14ac:dyDescent="0.3">
      <c r="B238" s="4"/>
    </row>
    <row r="239" spans="2:2" ht="13.8" x14ac:dyDescent="0.3">
      <c r="B239" s="4"/>
    </row>
    <row r="240" spans="2:2" ht="13.8" x14ac:dyDescent="0.3">
      <c r="B240" s="4"/>
    </row>
    <row r="241" spans="2:2" ht="13.8" x14ac:dyDescent="0.3">
      <c r="B241" s="4"/>
    </row>
    <row r="242" spans="2:2" ht="13.8" x14ac:dyDescent="0.3">
      <c r="B242" s="4"/>
    </row>
    <row r="243" spans="2:2" ht="13.8" x14ac:dyDescent="0.3">
      <c r="B243" s="4"/>
    </row>
    <row r="244" spans="2:2" ht="13.8" x14ac:dyDescent="0.3">
      <c r="B244" s="4"/>
    </row>
    <row r="245" spans="2:2" ht="13.8" x14ac:dyDescent="0.3">
      <c r="B245" s="4"/>
    </row>
    <row r="246" spans="2:2" ht="13.8" x14ac:dyDescent="0.3">
      <c r="B246" s="4"/>
    </row>
    <row r="247" spans="2:2" ht="13.8" x14ac:dyDescent="0.3">
      <c r="B247" s="4"/>
    </row>
    <row r="248" spans="2:2" ht="13.8" x14ac:dyDescent="0.3">
      <c r="B248" s="4"/>
    </row>
    <row r="249" spans="2:2" ht="13.8" x14ac:dyDescent="0.3">
      <c r="B249" s="4"/>
    </row>
    <row r="250" spans="2:2" ht="13.8" x14ac:dyDescent="0.3">
      <c r="B250" s="4"/>
    </row>
    <row r="251" spans="2:2" ht="13.8" x14ac:dyDescent="0.3">
      <c r="B251" s="4"/>
    </row>
    <row r="252" spans="2:2" ht="13.8" x14ac:dyDescent="0.3">
      <c r="B252" s="4"/>
    </row>
    <row r="253" spans="2:2" ht="13.8" x14ac:dyDescent="0.3">
      <c r="B253" s="4"/>
    </row>
    <row r="254" spans="2:2" ht="13.8" x14ac:dyDescent="0.3">
      <c r="B254" s="4"/>
    </row>
    <row r="255" spans="2:2" ht="13.8" x14ac:dyDescent="0.3">
      <c r="B255" s="4"/>
    </row>
    <row r="256" spans="2:2" ht="13.8" x14ac:dyDescent="0.3">
      <c r="B256" s="4"/>
    </row>
    <row r="257" spans="2:2" ht="13.8" x14ac:dyDescent="0.3">
      <c r="B257" s="4"/>
    </row>
    <row r="258" spans="2:2" ht="13.8" x14ac:dyDescent="0.3">
      <c r="B258" s="4"/>
    </row>
    <row r="259" spans="2:2" ht="13.8" x14ac:dyDescent="0.3">
      <c r="B259" s="4"/>
    </row>
    <row r="260" spans="2:2" ht="13.8" x14ac:dyDescent="0.3">
      <c r="B260" s="4"/>
    </row>
    <row r="261" spans="2:2" ht="13.8" x14ac:dyDescent="0.3">
      <c r="B261" s="4"/>
    </row>
    <row r="262" spans="2:2" ht="13.8" x14ac:dyDescent="0.3">
      <c r="B262" s="4"/>
    </row>
    <row r="263" spans="2:2" ht="13.8" x14ac:dyDescent="0.3">
      <c r="B263" s="4"/>
    </row>
    <row r="264" spans="2:2" ht="13.8" x14ac:dyDescent="0.3">
      <c r="B264" s="4"/>
    </row>
    <row r="265" spans="2:2" ht="13.8" x14ac:dyDescent="0.3">
      <c r="B265" s="4"/>
    </row>
    <row r="266" spans="2:2" ht="13.8" x14ac:dyDescent="0.3">
      <c r="B266" s="4"/>
    </row>
    <row r="267" spans="2:2" ht="13.8" x14ac:dyDescent="0.3">
      <c r="B267" s="4"/>
    </row>
    <row r="268" spans="2:2" ht="13.8" x14ac:dyDescent="0.3">
      <c r="B268" s="4"/>
    </row>
    <row r="269" spans="2:2" ht="13.8" x14ac:dyDescent="0.3">
      <c r="B269" s="4"/>
    </row>
    <row r="270" spans="2:2" ht="13.8" x14ac:dyDescent="0.3">
      <c r="B270" s="4"/>
    </row>
    <row r="271" spans="2:2" ht="13.8" x14ac:dyDescent="0.3">
      <c r="B271" s="4"/>
    </row>
    <row r="272" spans="2:2" ht="13.8" x14ac:dyDescent="0.3">
      <c r="B272" s="4"/>
    </row>
    <row r="273" spans="2:2" ht="13.8" x14ac:dyDescent="0.3">
      <c r="B273" s="4"/>
    </row>
    <row r="274" spans="2:2" ht="13.8" x14ac:dyDescent="0.3">
      <c r="B274" s="4"/>
    </row>
    <row r="275" spans="2:2" ht="13.8" x14ac:dyDescent="0.3">
      <c r="B275" s="4"/>
    </row>
    <row r="276" spans="2:2" ht="13.8" x14ac:dyDescent="0.3">
      <c r="B276" s="4"/>
    </row>
    <row r="277" spans="2:2" ht="13.8" x14ac:dyDescent="0.3">
      <c r="B277" s="4"/>
    </row>
    <row r="278" spans="2:2" ht="13.8" x14ac:dyDescent="0.3">
      <c r="B278" s="4"/>
    </row>
    <row r="279" spans="2:2" ht="13.8" x14ac:dyDescent="0.3">
      <c r="B279" s="4"/>
    </row>
    <row r="280" spans="2:2" ht="13.8" x14ac:dyDescent="0.3">
      <c r="B280" s="4"/>
    </row>
    <row r="281" spans="2:2" ht="13.8" x14ac:dyDescent="0.3">
      <c r="B281" s="4"/>
    </row>
    <row r="282" spans="2:2" ht="13.8" x14ac:dyDescent="0.3">
      <c r="B282" s="4"/>
    </row>
    <row r="283" spans="2:2" ht="13.8" x14ac:dyDescent="0.3">
      <c r="B283" s="4"/>
    </row>
    <row r="284" spans="2:2" ht="13.8" x14ac:dyDescent="0.3">
      <c r="B284" s="4"/>
    </row>
    <row r="285" spans="2:2" ht="13.8" x14ac:dyDescent="0.3">
      <c r="B285" s="4"/>
    </row>
    <row r="286" spans="2:2" ht="13.8" x14ac:dyDescent="0.3">
      <c r="B286" s="4"/>
    </row>
    <row r="287" spans="2:2" ht="13.8" x14ac:dyDescent="0.3">
      <c r="B287" s="4"/>
    </row>
    <row r="288" spans="2:2" ht="13.8" x14ac:dyDescent="0.3">
      <c r="B288" s="4"/>
    </row>
    <row r="289" spans="2:2" ht="13.8" x14ac:dyDescent="0.3">
      <c r="B289" s="4"/>
    </row>
    <row r="290" spans="2:2" ht="13.8" x14ac:dyDescent="0.3">
      <c r="B290" s="4"/>
    </row>
    <row r="291" spans="2:2" ht="13.8" x14ac:dyDescent="0.3">
      <c r="B291" s="4"/>
    </row>
    <row r="292" spans="2:2" ht="13.8" x14ac:dyDescent="0.3">
      <c r="B292" s="4"/>
    </row>
    <row r="293" spans="2:2" ht="13.8" x14ac:dyDescent="0.3">
      <c r="B293" s="4"/>
    </row>
    <row r="294" spans="2:2" ht="13.8" x14ac:dyDescent="0.3">
      <c r="B294" s="4"/>
    </row>
    <row r="295" spans="2:2" ht="13.8" x14ac:dyDescent="0.3">
      <c r="B295" s="4"/>
    </row>
    <row r="296" spans="2:2" ht="13.8" x14ac:dyDescent="0.3">
      <c r="B296" s="4"/>
    </row>
    <row r="297" spans="2:2" ht="13.8" x14ac:dyDescent="0.3">
      <c r="B297" s="4"/>
    </row>
    <row r="298" spans="2:2" ht="13.8" x14ac:dyDescent="0.3">
      <c r="B298" s="4"/>
    </row>
    <row r="299" spans="2:2" ht="13.8" x14ac:dyDescent="0.3">
      <c r="B299" s="4"/>
    </row>
    <row r="300" spans="2:2" ht="13.8" x14ac:dyDescent="0.3">
      <c r="B300" s="4"/>
    </row>
    <row r="301" spans="2:2" ht="13.8" x14ac:dyDescent="0.3">
      <c r="B301" s="4"/>
    </row>
    <row r="302" spans="2:2" ht="13.8" x14ac:dyDescent="0.3">
      <c r="B302" s="4"/>
    </row>
    <row r="303" spans="2:2" ht="13.8" x14ac:dyDescent="0.3">
      <c r="B303" s="4"/>
    </row>
    <row r="304" spans="2:2" ht="13.8" x14ac:dyDescent="0.3">
      <c r="B304" s="4"/>
    </row>
    <row r="305" spans="2:2" ht="13.8" x14ac:dyDescent="0.3">
      <c r="B305" s="4"/>
    </row>
    <row r="306" spans="2:2" ht="13.8" x14ac:dyDescent="0.3">
      <c r="B306" s="4"/>
    </row>
    <row r="307" spans="2:2" ht="13.8" x14ac:dyDescent="0.3">
      <c r="B307" s="4"/>
    </row>
    <row r="308" spans="2:2" ht="13.8" x14ac:dyDescent="0.3">
      <c r="B308" s="4"/>
    </row>
    <row r="309" spans="2:2" ht="13.8" x14ac:dyDescent="0.3">
      <c r="B309" s="4"/>
    </row>
    <row r="310" spans="2:2" ht="13.8" x14ac:dyDescent="0.3">
      <c r="B310" s="4"/>
    </row>
    <row r="311" spans="2:2" ht="13.8" x14ac:dyDescent="0.3">
      <c r="B311" s="4"/>
    </row>
    <row r="312" spans="2:2" ht="13.8" x14ac:dyDescent="0.3">
      <c r="B312" s="4"/>
    </row>
    <row r="313" spans="2:2" ht="13.8" x14ac:dyDescent="0.3">
      <c r="B313" s="4"/>
    </row>
    <row r="314" spans="2:2" ht="13.8" x14ac:dyDescent="0.3">
      <c r="B314" s="4"/>
    </row>
    <row r="315" spans="2:2" ht="13.8" x14ac:dyDescent="0.3">
      <c r="B315" s="4"/>
    </row>
    <row r="316" spans="2:2" ht="13.8" x14ac:dyDescent="0.3">
      <c r="B316" s="4"/>
    </row>
    <row r="317" spans="2:2" ht="13.8" x14ac:dyDescent="0.3">
      <c r="B317" s="4"/>
    </row>
    <row r="318" spans="2:2" ht="13.8" x14ac:dyDescent="0.3">
      <c r="B318" s="4"/>
    </row>
    <row r="319" spans="2:2" ht="13.8" x14ac:dyDescent="0.3">
      <c r="B319" s="4"/>
    </row>
    <row r="320" spans="2:2" ht="13.8" x14ac:dyDescent="0.3">
      <c r="B320" s="4"/>
    </row>
    <row r="321" spans="2:2" ht="13.8" x14ac:dyDescent="0.3">
      <c r="B321" s="4"/>
    </row>
    <row r="322" spans="2:2" ht="13.8" x14ac:dyDescent="0.3">
      <c r="B322" s="4"/>
    </row>
    <row r="323" spans="2:2" ht="13.8" x14ac:dyDescent="0.3">
      <c r="B323" s="4"/>
    </row>
    <row r="324" spans="2:2" ht="13.8" x14ac:dyDescent="0.3">
      <c r="B324" s="4"/>
    </row>
    <row r="325" spans="2:2" ht="13.8" x14ac:dyDescent="0.3">
      <c r="B325" s="4"/>
    </row>
    <row r="326" spans="2:2" ht="13.8" x14ac:dyDescent="0.3">
      <c r="B326" s="4"/>
    </row>
    <row r="327" spans="2:2" ht="13.8" x14ac:dyDescent="0.3">
      <c r="B327" s="4"/>
    </row>
    <row r="328" spans="2:2" ht="13.8" x14ac:dyDescent="0.3">
      <c r="B328" s="4"/>
    </row>
    <row r="329" spans="2:2" ht="13.8" x14ac:dyDescent="0.3">
      <c r="B329" s="4"/>
    </row>
    <row r="330" spans="2:2" ht="13.8" x14ac:dyDescent="0.3">
      <c r="B330" s="4"/>
    </row>
    <row r="331" spans="2:2" ht="13.8" x14ac:dyDescent="0.3">
      <c r="B331" s="4"/>
    </row>
    <row r="332" spans="2:2" ht="13.8" x14ac:dyDescent="0.3">
      <c r="B332" s="4"/>
    </row>
    <row r="333" spans="2:2" ht="13.8" x14ac:dyDescent="0.3">
      <c r="B333" s="4"/>
    </row>
    <row r="334" spans="2:2" ht="13.8" x14ac:dyDescent="0.3">
      <c r="B334" s="4"/>
    </row>
    <row r="335" spans="2:2" ht="13.8" x14ac:dyDescent="0.3">
      <c r="B335" s="4"/>
    </row>
    <row r="336" spans="2:2" ht="13.8" x14ac:dyDescent="0.3">
      <c r="B336" s="4"/>
    </row>
    <row r="337" spans="2:2" ht="13.8" x14ac:dyDescent="0.3">
      <c r="B337" s="4"/>
    </row>
    <row r="338" spans="2:2" ht="13.8" x14ac:dyDescent="0.3">
      <c r="B338" s="4"/>
    </row>
    <row r="339" spans="2:2" ht="13.8" x14ac:dyDescent="0.3">
      <c r="B339" s="4"/>
    </row>
    <row r="340" spans="2:2" ht="13.8" x14ac:dyDescent="0.3">
      <c r="B340" s="4"/>
    </row>
    <row r="341" spans="2:2" ht="13.8" x14ac:dyDescent="0.3">
      <c r="B341" s="4"/>
    </row>
    <row r="342" spans="2:2" ht="13.8" x14ac:dyDescent="0.3">
      <c r="B342" s="4"/>
    </row>
    <row r="343" spans="2:2" ht="13.8" x14ac:dyDescent="0.3">
      <c r="B343" s="4"/>
    </row>
    <row r="344" spans="2:2" ht="13.8" x14ac:dyDescent="0.3">
      <c r="B344" s="4"/>
    </row>
    <row r="345" spans="2:2" ht="13.8" x14ac:dyDescent="0.3">
      <c r="B345" s="4"/>
    </row>
    <row r="346" spans="2:2" ht="13.8" x14ac:dyDescent="0.3">
      <c r="B346" s="4"/>
    </row>
    <row r="347" spans="2:2" ht="13.8" x14ac:dyDescent="0.3">
      <c r="B347" s="4"/>
    </row>
    <row r="348" spans="2:2" ht="13.8" x14ac:dyDescent="0.3">
      <c r="B348" s="4"/>
    </row>
    <row r="349" spans="2:2" ht="13.8" x14ac:dyDescent="0.3">
      <c r="B349" s="4"/>
    </row>
    <row r="350" spans="2:2" ht="13.8" x14ac:dyDescent="0.3">
      <c r="B350" s="4"/>
    </row>
    <row r="351" spans="2:2" ht="13.8" x14ac:dyDescent="0.3">
      <c r="B351" s="4"/>
    </row>
    <row r="352" spans="2:2" ht="13.8" x14ac:dyDescent="0.3">
      <c r="B352" s="4"/>
    </row>
    <row r="353" spans="2:2" ht="13.8" x14ac:dyDescent="0.3">
      <c r="B353" s="4"/>
    </row>
    <row r="354" spans="2:2" ht="13.8" x14ac:dyDescent="0.3">
      <c r="B354" s="4"/>
    </row>
    <row r="355" spans="2:2" ht="13.8" x14ac:dyDescent="0.3">
      <c r="B355" s="4"/>
    </row>
    <row r="356" spans="2:2" ht="13.8" x14ac:dyDescent="0.3">
      <c r="B356" s="4"/>
    </row>
    <row r="357" spans="2:2" ht="13.8" x14ac:dyDescent="0.3">
      <c r="B357" s="4"/>
    </row>
    <row r="358" spans="2:2" ht="13.8" x14ac:dyDescent="0.3">
      <c r="B358" s="4"/>
    </row>
    <row r="359" spans="2:2" ht="13.8" x14ac:dyDescent="0.3">
      <c r="B359" s="4"/>
    </row>
    <row r="360" spans="2:2" ht="13.8" x14ac:dyDescent="0.3">
      <c r="B360" s="4"/>
    </row>
    <row r="361" spans="2:2" ht="13.8" x14ac:dyDescent="0.3">
      <c r="B361" s="4"/>
    </row>
    <row r="362" spans="2:2" ht="13.8" x14ac:dyDescent="0.3">
      <c r="B362" s="4"/>
    </row>
    <row r="363" spans="2:2" ht="13.8" x14ac:dyDescent="0.3">
      <c r="B363" s="4"/>
    </row>
    <row r="364" spans="2:2" ht="13.8" x14ac:dyDescent="0.3">
      <c r="B364" s="4"/>
    </row>
    <row r="365" spans="2:2" ht="13.8" x14ac:dyDescent="0.3">
      <c r="B365" s="4"/>
    </row>
    <row r="366" spans="2:2" ht="13.8" x14ac:dyDescent="0.3">
      <c r="B366" s="4"/>
    </row>
    <row r="367" spans="2:2" ht="13.8" x14ac:dyDescent="0.3">
      <c r="B367" s="4"/>
    </row>
    <row r="368" spans="2:2" ht="13.8" x14ac:dyDescent="0.3">
      <c r="B368" s="4"/>
    </row>
    <row r="369" spans="2:2" ht="13.8" x14ac:dyDescent="0.3">
      <c r="B369" s="4"/>
    </row>
    <row r="370" spans="2:2" ht="13.8" x14ac:dyDescent="0.3">
      <c r="B370" s="4"/>
    </row>
    <row r="371" spans="2:2" ht="13.8" x14ac:dyDescent="0.3">
      <c r="B371" s="4"/>
    </row>
    <row r="372" spans="2:2" ht="13.8" x14ac:dyDescent="0.3">
      <c r="B372" s="4"/>
    </row>
    <row r="373" spans="2:2" ht="13.8" x14ac:dyDescent="0.3">
      <c r="B373" s="4"/>
    </row>
    <row r="374" spans="2:2" ht="13.8" x14ac:dyDescent="0.3">
      <c r="B374" s="4"/>
    </row>
    <row r="375" spans="2:2" ht="13.8" x14ac:dyDescent="0.3">
      <c r="B375" s="4"/>
    </row>
    <row r="376" spans="2:2" ht="13.8" x14ac:dyDescent="0.3">
      <c r="B376" s="4"/>
    </row>
    <row r="377" spans="2:2" ht="13.8" x14ac:dyDescent="0.3">
      <c r="B377" s="4"/>
    </row>
    <row r="378" spans="2:2" ht="13.8" x14ac:dyDescent="0.3">
      <c r="B378" s="4"/>
    </row>
    <row r="379" spans="2:2" ht="13.8" x14ac:dyDescent="0.3">
      <c r="B379" s="4"/>
    </row>
    <row r="380" spans="2:2" ht="13.8" x14ac:dyDescent="0.3">
      <c r="B380" s="4"/>
    </row>
    <row r="381" spans="2:2" ht="13.8" x14ac:dyDescent="0.3">
      <c r="B381" s="4"/>
    </row>
    <row r="382" spans="2:2" ht="13.8" x14ac:dyDescent="0.3">
      <c r="B382" s="4"/>
    </row>
    <row r="383" spans="2:2" ht="13.8" x14ac:dyDescent="0.3">
      <c r="B383" s="4"/>
    </row>
    <row r="384" spans="2:2" ht="13.8" x14ac:dyDescent="0.3">
      <c r="B384" s="4"/>
    </row>
    <row r="385" spans="2:2" ht="13.8" x14ac:dyDescent="0.3">
      <c r="B385" s="4"/>
    </row>
    <row r="386" spans="2:2" ht="13.8" x14ac:dyDescent="0.3">
      <c r="B386" s="4"/>
    </row>
    <row r="387" spans="2:2" ht="13.8" x14ac:dyDescent="0.3">
      <c r="B387" s="4"/>
    </row>
    <row r="388" spans="2:2" ht="13.8" x14ac:dyDescent="0.3">
      <c r="B388" s="4"/>
    </row>
    <row r="389" spans="2:2" ht="13.8" x14ac:dyDescent="0.3">
      <c r="B389" s="4"/>
    </row>
    <row r="390" spans="2:2" ht="13.8" x14ac:dyDescent="0.3">
      <c r="B390" s="4"/>
    </row>
    <row r="391" spans="2:2" ht="13.8" x14ac:dyDescent="0.3">
      <c r="B391" s="4"/>
    </row>
    <row r="392" spans="2:2" ht="13.8" x14ac:dyDescent="0.3">
      <c r="B392" s="4"/>
    </row>
    <row r="393" spans="2:2" ht="13.8" x14ac:dyDescent="0.3">
      <c r="B393" s="4"/>
    </row>
    <row r="394" spans="2:2" ht="13.8" x14ac:dyDescent="0.3">
      <c r="B394" s="4"/>
    </row>
    <row r="395" spans="2:2" ht="13.8" x14ac:dyDescent="0.3">
      <c r="B395" s="4"/>
    </row>
    <row r="396" spans="2:2" ht="13.8" x14ac:dyDescent="0.3">
      <c r="B396" s="4"/>
    </row>
    <row r="397" spans="2:2" ht="13.8" x14ac:dyDescent="0.3">
      <c r="B397" s="4"/>
    </row>
    <row r="398" spans="2:2" ht="13.8" x14ac:dyDescent="0.3">
      <c r="B398" s="4"/>
    </row>
    <row r="399" spans="2:2" ht="13.8" x14ac:dyDescent="0.3">
      <c r="B399" s="4"/>
    </row>
    <row r="400" spans="2:2" ht="13.8" x14ac:dyDescent="0.3">
      <c r="B400" s="4"/>
    </row>
    <row r="401" spans="2:2" ht="13.8" x14ac:dyDescent="0.3">
      <c r="B401" s="4"/>
    </row>
    <row r="402" spans="2:2" ht="13.8" x14ac:dyDescent="0.3">
      <c r="B402" s="4"/>
    </row>
    <row r="403" spans="2:2" ht="13.8" x14ac:dyDescent="0.3">
      <c r="B403" s="4"/>
    </row>
    <row r="404" spans="2:2" ht="13.8" x14ac:dyDescent="0.3">
      <c r="B404" s="4"/>
    </row>
    <row r="405" spans="2:2" ht="13.8" x14ac:dyDescent="0.3">
      <c r="B405" s="4"/>
    </row>
    <row r="406" spans="2:2" ht="13.8" x14ac:dyDescent="0.3">
      <c r="B406" s="4"/>
    </row>
    <row r="407" spans="2:2" ht="13.8" x14ac:dyDescent="0.3">
      <c r="B407" s="4"/>
    </row>
    <row r="408" spans="2:2" ht="13.8" x14ac:dyDescent="0.3">
      <c r="B408" s="4"/>
    </row>
    <row r="409" spans="2:2" ht="13.8" x14ac:dyDescent="0.3">
      <c r="B409" s="4"/>
    </row>
    <row r="410" spans="2:2" ht="13.8" x14ac:dyDescent="0.3">
      <c r="B410" s="4"/>
    </row>
    <row r="411" spans="2:2" ht="13.8" x14ac:dyDescent="0.3">
      <c r="B411" s="4"/>
    </row>
    <row r="412" spans="2:2" ht="13.8" x14ac:dyDescent="0.3">
      <c r="B412" s="4"/>
    </row>
    <row r="413" spans="2:2" ht="13.8" x14ac:dyDescent="0.3">
      <c r="B413" s="4"/>
    </row>
    <row r="414" spans="2:2" ht="13.8" x14ac:dyDescent="0.3">
      <c r="B414" s="4"/>
    </row>
    <row r="415" spans="2:2" ht="13.8" x14ac:dyDescent="0.3">
      <c r="B415" s="4"/>
    </row>
    <row r="416" spans="2:2" ht="13.8" x14ac:dyDescent="0.3">
      <c r="B416" s="4"/>
    </row>
    <row r="417" spans="2:2" ht="13.8" x14ac:dyDescent="0.3">
      <c r="B417" s="4"/>
    </row>
    <row r="418" spans="2:2" ht="13.8" x14ac:dyDescent="0.3">
      <c r="B418" s="4"/>
    </row>
    <row r="419" spans="2:2" ht="13.8" x14ac:dyDescent="0.3">
      <c r="B419" s="4"/>
    </row>
    <row r="420" spans="2:2" ht="13.8" x14ac:dyDescent="0.3">
      <c r="B420" s="4"/>
    </row>
    <row r="421" spans="2:2" ht="13.8" x14ac:dyDescent="0.3">
      <c r="B421" s="4"/>
    </row>
    <row r="422" spans="2:2" ht="13.8" x14ac:dyDescent="0.3">
      <c r="B422" s="4"/>
    </row>
    <row r="423" spans="2:2" ht="13.8" x14ac:dyDescent="0.3">
      <c r="B423" s="4"/>
    </row>
    <row r="424" spans="2:2" ht="13.8" x14ac:dyDescent="0.3">
      <c r="B424" s="4"/>
    </row>
    <row r="425" spans="2:2" ht="13.8" x14ac:dyDescent="0.3">
      <c r="B425" s="4"/>
    </row>
    <row r="426" spans="2:2" ht="13.8" x14ac:dyDescent="0.3">
      <c r="B426" s="4"/>
    </row>
    <row r="427" spans="2:2" ht="13.8" x14ac:dyDescent="0.3">
      <c r="B427" s="4"/>
    </row>
    <row r="428" spans="2:2" ht="13.8" x14ac:dyDescent="0.3">
      <c r="B428" s="4"/>
    </row>
    <row r="429" spans="2:2" ht="13.8" x14ac:dyDescent="0.3">
      <c r="B429" s="4"/>
    </row>
    <row r="430" spans="2:2" ht="13.8" x14ac:dyDescent="0.3">
      <c r="B430" s="4"/>
    </row>
    <row r="431" spans="2:2" ht="13.8" x14ac:dyDescent="0.3">
      <c r="B431" s="4"/>
    </row>
    <row r="432" spans="2:2" ht="13.8" x14ac:dyDescent="0.3">
      <c r="B432" s="4"/>
    </row>
    <row r="433" spans="2:2" ht="13.8" x14ac:dyDescent="0.3">
      <c r="B433" s="4"/>
    </row>
    <row r="434" spans="2:2" ht="13.8" x14ac:dyDescent="0.3">
      <c r="B434" s="4"/>
    </row>
    <row r="435" spans="2:2" ht="13.8" x14ac:dyDescent="0.3">
      <c r="B435" s="4"/>
    </row>
    <row r="436" spans="2:2" ht="13.8" x14ac:dyDescent="0.3">
      <c r="B436" s="4"/>
    </row>
    <row r="437" spans="2:2" ht="13.8" x14ac:dyDescent="0.3">
      <c r="B437" s="4"/>
    </row>
    <row r="438" spans="2:2" ht="13.8" x14ac:dyDescent="0.3">
      <c r="B438" s="4"/>
    </row>
    <row r="439" spans="2:2" ht="13.8" x14ac:dyDescent="0.3">
      <c r="B439" s="4"/>
    </row>
    <row r="440" spans="2:2" ht="13.8" x14ac:dyDescent="0.3">
      <c r="B440" s="4"/>
    </row>
    <row r="441" spans="2:2" ht="13.8" x14ac:dyDescent="0.3">
      <c r="B441" s="4"/>
    </row>
    <row r="442" spans="2:2" ht="13.8" x14ac:dyDescent="0.3">
      <c r="B442" s="4"/>
    </row>
    <row r="443" spans="2:2" ht="13.8" x14ac:dyDescent="0.3">
      <c r="B443" s="4"/>
    </row>
    <row r="444" spans="2:2" ht="13.8" x14ac:dyDescent="0.3">
      <c r="B444" s="4"/>
    </row>
    <row r="445" spans="2:2" ht="13.8" x14ac:dyDescent="0.3">
      <c r="B445" s="4"/>
    </row>
    <row r="446" spans="2:2" ht="13.8" x14ac:dyDescent="0.3">
      <c r="B446" s="4"/>
    </row>
    <row r="447" spans="2:2" ht="13.8" x14ac:dyDescent="0.3">
      <c r="B447" s="4"/>
    </row>
    <row r="448" spans="2:2" ht="13.8" x14ac:dyDescent="0.3">
      <c r="B448" s="4"/>
    </row>
    <row r="449" spans="2:2" ht="13.8" x14ac:dyDescent="0.3">
      <c r="B449" s="4"/>
    </row>
    <row r="450" spans="2:2" ht="13.8" x14ac:dyDescent="0.3">
      <c r="B450" s="4"/>
    </row>
    <row r="451" spans="2:2" ht="13.8" x14ac:dyDescent="0.3">
      <c r="B451" s="4"/>
    </row>
    <row r="452" spans="2:2" ht="13.8" x14ac:dyDescent="0.3">
      <c r="B452" s="4"/>
    </row>
    <row r="453" spans="2:2" ht="13.8" x14ac:dyDescent="0.3">
      <c r="B453" s="4"/>
    </row>
    <row r="454" spans="2:2" ht="13.8" x14ac:dyDescent="0.3">
      <c r="B454" s="4"/>
    </row>
    <row r="455" spans="2:2" ht="13.8" x14ac:dyDescent="0.3">
      <c r="B455" s="4"/>
    </row>
    <row r="456" spans="2:2" ht="13.8" x14ac:dyDescent="0.3">
      <c r="B456" s="4"/>
    </row>
    <row r="457" spans="2:2" ht="13.8" x14ac:dyDescent="0.3">
      <c r="B457" s="4"/>
    </row>
    <row r="458" spans="2:2" ht="13.8" x14ac:dyDescent="0.3">
      <c r="B458" s="4"/>
    </row>
    <row r="459" spans="2:2" ht="13.8" x14ac:dyDescent="0.3">
      <c r="B459" s="4"/>
    </row>
    <row r="460" spans="2:2" ht="13.8" x14ac:dyDescent="0.3">
      <c r="B460" s="4"/>
    </row>
    <row r="461" spans="2:2" ht="13.8" x14ac:dyDescent="0.3">
      <c r="B461" s="4"/>
    </row>
    <row r="462" spans="2:2" ht="13.8" x14ac:dyDescent="0.3">
      <c r="B462" s="4"/>
    </row>
    <row r="463" spans="2:2" ht="13.8" x14ac:dyDescent="0.3">
      <c r="B463" s="4"/>
    </row>
    <row r="464" spans="2:2" ht="13.8" x14ac:dyDescent="0.3">
      <c r="B464" s="4"/>
    </row>
    <row r="465" spans="2:2" ht="13.8" x14ac:dyDescent="0.3">
      <c r="B465" s="4"/>
    </row>
    <row r="466" spans="2:2" ht="13.8" x14ac:dyDescent="0.3">
      <c r="B466" s="4"/>
    </row>
    <row r="467" spans="2:2" ht="13.8" x14ac:dyDescent="0.3">
      <c r="B467" s="4"/>
    </row>
    <row r="468" spans="2:2" ht="13.8" x14ac:dyDescent="0.3">
      <c r="B468" s="4"/>
    </row>
    <row r="469" spans="2:2" ht="13.8" x14ac:dyDescent="0.3">
      <c r="B469" s="4"/>
    </row>
    <row r="470" spans="2:2" ht="13.8" x14ac:dyDescent="0.3">
      <c r="B470" s="4"/>
    </row>
    <row r="471" spans="2:2" ht="13.8" x14ac:dyDescent="0.3">
      <c r="B471" s="4"/>
    </row>
    <row r="472" spans="2:2" ht="13.8" x14ac:dyDescent="0.3">
      <c r="B472" s="4"/>
    </row>
    <row r="473" spans="2:2" ht="13.8" x14ac:dyDescent="0.3">
      <c r="B473" s="4"/>
    </row>
    <row r="474" spans="2:2" ht="13.8" x14ac:dyDescent="0.3">
      <c r="B474" s="4"/>
    </row>
    <row r="475" spans="2:2" ht="13.8" x14ac:dyDescent="0.3">
      <c r="B475" s="4"/>
    </row>
    <row r="476" spans="2:2" ht="13.8" x14ac:dyDescent="0.3">
      <c r="B476" s="4"/>
    </row>
    <row r="477" spans="2:2" ht="13.8" x14ac:dyDescent="0.3">
      <c r="B477" s="4"/>
    </row>
    <row r="478" spans="2:2" ht="13.8" x14ac:dyDescent="0.3">
      <c r="B478" s="4"/>
    </row>
    <row r="479" spans="2:2" ht="13.8" x14ac:dyDescent="0.3">
      <c r="B479" s="4"/>
    </row>
    <row r="480" spans="2:2" ht="13.8" x14ac:dyDescent="0.3">
      <c r="B480" s="4"/>
    </row>
    <row r="481" spans="2:2" ht="13.8" x14ac:dyDescent="0.3">
      <c r="B481" s="4"/>
    </row>
    <row r="482" spans="2:2" ht="13.8" x14ac:dyDescent="0.3">
      <c r="B482" s="4"/>
    </row>
    <row r="483" spans="2:2" ht="13.8" x14ac:dyDescent="0.3">
      <c r="B483" s="4"/>
    </row>
    <row r="484" spans="2:2" ht="13.8" x14ac:dyDescent="0.3">
      <c r="B484" s="4"/>
    </row>
    <row r="485" spans="2:2" ht="13.8" x14ac:dyDescent="0.3">
      <c r="B485" s="4"/>
    </row>
    <row r="486" spans="2:2" ht="13.8" x14ac:dyDescent="0.3">
      <c r="B486" s="4"/>
    </row>
    <row r="487" spans="2:2" ht="13.8" x14ac:dyDescent="0.3">
      <c r="B487" s="4"/>
    </row>
    <row r="488" spans="2:2" ht="13.8" x14ac:dyDescent="0.3">
      <c r="B488" s="4"/>
    </row>
    <row r="489" spans="2:2" ht="13.8" x14ac:dyDescent="0.3">
      <c r="B489" s="4"/>
    </row>
    <row r="490" spans="2:2" ht="13.8" x14ac:dyDescent="0.3">
      <c r="B490" s="4"/>
    </row>
    <row r="491" spans="2:2" ht="13.8" x14ac:dyDescent="0.3">
      <c r="B491" s="4"/>
    </row>
    <row r="492" spans="2:2" ht="13.8" x14ac:dyDescent="0.3">
      <c r="B492" s="4"/>
    </row>
    <row r="493" spans="2:2" ht="13.8" x14ac:dyDescent="0.3">
      <c r="B493" s="4"/>
    </row>
    <row r="494" spans="2:2" ht="13.8" x14ac:dyDescent="0.3">
      <c r="B494" s="4"/>
    </row>
    <row r="495" spans="2:2" ht="13.8" x14ac:dyDescent="0.3">
      <c r="B495" s="4"/>
    </row>
    <row r="496" spans="2:2" ht="13.8" x14ac:dyDescent="0.3">
      <c r="B496" s="4"/>
    </row>
    <row r="497" spans="2:2" ht="13.8" x14ac:dyDescent="0.3">
      <c r="B497" s="4"/>
    </row>
    <row r="498" spans="2:2" ht="13.8" x14ac:dyDescent="0.3">
      <c r="B498" s="4"/>
    </row>
    <row r="499" spans="2:2" ht="13.8" x14ac:dyDescent="0.3">
      <c r="B499" s="4"/>
    </row>
    <row r="500" spans="2:2" ht="13.8" x14ac:dyDescent="0.3">
      <c r="B500" s="4"/>
    </row>
    <row r="501" spans="2:2" ht="13.8" x14ac:dyDescent="0.3">
      <c r="B501" s="4"/>
    </row>
    <row r="502" spans="2:2" ht="13.8" x14ac:dyDescent="0.3">
      <c r="B502" s="4"/>
    </row>
    <row r="503" spans="2:2" ht="13.8" x14ac:dyDescent="0.3">
      <c r="B503" s="4"/>
    </row>
    <row r="504" spans="2:2" ht="13.8" x14ac:dyDescent="0.3">
      <c r="B504" s="4"/>
    </row>
    <row r="505" spans="2:2" ht="13.8" x14ac:dyDescent="0.3">
      <c r="B505" s="4"/>
    </row>
    <row r="506" spans="2:2" ht="13.8" x14ac:dyDescent="0.3">
      <c r="B506" s="4"/>
    </row>
    <row r="507" spans="2:2" ht="13.8" x14ac:dyDescent="0.3">
      <c r="B507" s="4"/>
    </row>
    <row r="508" spans="2:2" ht="13.8" x14ac:dyDescent="0.3">
      <c r="B508" s="4"/>
    </row>
    <row r="509" spans="2:2" ht="13.8" x14ac:dyDescent="0.3">
      <c r="B509" s="4"/>
    </row>
    <row r="510" spans="2:2" ht="13.8" x14ac:dyDescent="0.3">
      <c r="B510" s="4"/>
    </row>
    <row r="511" spans="2:2" ht="13.8" x14ac:dyDescent="0.3">
      <c r="B511" s="4"/>
    </row>
    <row r="512" spans="2:2" ht="13.8" x14ac:dyDescent="0.3">
      <c r="B512" s="4"/>
    </row>
    <row r="513" spans="2:2" ht="13.8" x14ac:dyDescent="0.3">
      <c r="B513" s="4"/>
    </row>
    <row r="514" spans="2:2" ht="13.8" x14ac:dyDescent="0.3">
      <c r="B514" s="4"/>
    </row>
    <row r="515" spans="2:2" ht="13.8" x14ac:dyDescent="0.3">
      <c r="B515" s="4"/>
    </row>
    <row r="516" spans="2:2" ht="13.8" x14ac:dyDescent="0.3">
      <c r="B516" s="4"/>
    </row>
    <row r="517" spans="2:2" ht="13.8" x14ac:dyDescent="0.3">
      <c r="B517" s="4"/>
    </row>
    <row r="518" spans="2:2" ht="13.8" x14ac:dyDescent="0.3">
      <c r="B518" s="4"/>
    </row>
    <row r="519" spans="2:2" ht="13.8" x14ac:dyDescent="0.3">
      <c r="B519" s="4"/>
    </row>
    <row r="520" spans="2:2" ht="13.8" x14ac:dyDescent="0.3">
      <c r="B520" s="4"/>
    </row>
    <row r="521" spans="2:2" ht="13.8" x14ac:dyDescent="0.3">
      <c r="B521" s="4"/>
    </row>
    <row r="522" spans="2:2" ht="13.8" x14ac:dyDescent="0.3">
      <c r="B522" s="4"/>
    </row>
    <row r="523" spans="2:2" ht="13.8" x14ac:dyDescent="0.3">
      <c r="B523" s="4"/>
    </row>
    <row r="524" spans="2:2" ht="13.8" x14ac:dyDescent="0.3">
      <c r="B524" s="4"/>
    </row>
    <row r="525" spans="2:2" ht="13.8" x14ac:dyDescent="0.3">
      <c r="B525" s="4"/>
    </row>
    <row r="526" spans="2:2" ht="13.8" x14ac:dyDescent="0.3">
      <c r="B526" s="4"/>
    </row>
    <row r="527" spans="2:2" ht="13.8" x14ac:dyDescent="0.3">
      <c r="B527" s="4"/>
    </row>
    <row r="528" spans="2:2" ht="13.8" x14ac:dyDescent="0.3">
      <c r="B528" s="4"/>
    </row>
    <row r="529" spans="2:2" ht="13.8" x14ac:dyDescent="0.3">
      <c r="B529" s="4"/>
    </row>
    <row r="530" spans="2:2" ht="13.8" x14ac:dyDescent="0.3">
      <c r="B530" s="4"/>
    </row>
    <row r="531" spans="2:2" ht="13.8" x14ac:dyDescent="0.3">
      <c r="B531" s="4"/>
    </row>
    <row r="532" spans="2:2" ht="13.8" x14ac:dyDescent="0.3">
      <c r="B532" s="4"/>
    </row>
    <row r="533" spans="2:2" ht="13.8" x14ac:dyDescent="0.3">
      <c r="B533" s="4"/>
    </row>
    <row r="534" spans="2:2" ht="13.8" x14ac:dyDescent="0.3">
      <c r="B534" s="4"/>
    </row>
    <row r="535" spans="2:2" ht="13.8" x14ac:dyDescent="0.3">
      <c r="B535" s="4"/>
    </row>
    <row r="536" spans="2:2" ht="13.8" x14ac:dyDescent="0.3">
      <c r="B536" s="4"/>
    </row>
    <row r="537" spans="2:2" ht="13.8" x14ac:dyDescent="0.3">
      <c r="B537" s="4"/>
    </row>
    <row r="538" spans="2:2" ht="13.8" x14ac:dyDescent="0.3">
      <c r="B538" s="4"/>
    </row>
    <row r="539" spans="2:2" ht="13.8" x14ac:dyDescent="0.3">
      <c r="B539" s="4"/>
    </row>
    <row r="540" spans="2:2" ht="13.8" x14ac:dyDescent="0.3">
      <c r="B540" s="4"/>
    </row>
    <row r="541" spans="2:2" ht="13.8" x14ac:dyDescent="0.3">
      <c r="B541" s="4"/>
    </row>
    <row r="542" spans="2:2" ht="13.8" x14ac:dyDescent="0.3">
      <c r="B542" s="4"/>
    </row>
    <row r="543" spans="2:2" ht="13.8" x14ac:dyDescent="0.3">
      <c r="B543" s="4"/>
    </row>
    <row r="544" spans="2:2" ht="13.8" x14ac:dyDescent="0.3">
      <c r="B544" s="4"/>
    </row>
    <row r="545" spans="2:2" ht="13.8" x14ac:dyDescent="0.3">
      <c r="B545" s="4"/>
    </row>
    <row r="546" spans="2:2" ht="13.8" x14ac:dyDescent="0.3">
      <c r="B546" s="4"/>
    </row>
    <row r="547" spans="2:2" ht="13.8" x14ac:dyDescent="0.3">
      <c r="B547" s="4"/>
    </row>
    <row r="548" spans="2:2" ht="13.8" x14ac:dyDescent="0.3">
      <c r="B548" s="4"/>
    </row>
    <row r="549" spans="2:2" ht="13.8" x14ac:dyDescent="0.3">
      <c r="B549" s="4"/>
    </row>
    <row r="550" spans="2:2" ht="13.8" x14ac:dyDescent="0.3">
      <c r="B550" s="4"/>
    </row>
    <row r="551" spans="2:2" ht="13.8" x14ac:dyDescent="0.3">
      <c r="B551" s="4"/>
    </row>
    <row r="552" spans="2:2" ht="13.8" x14ac:dyDescent="0.3">
      <c r="B552" s="4"/>
    </row>
    <row r="553" spans="2:2" ht="13.8" x14ac:dyDescent="0.3">
      <c r="B553" s="4"/>
    </row>
    <row r="554" spans="2:2" ht="13.8" x14ac:dyDescent="0.3">
      <c r="B554" s="4"/>
    </row>
    <row r="555" spans="2:2" ht="13.8" x14ac:dyDescent="0.3">
      <c r="B555" s="4"/>
    </row>
    <row r="556" spans="2:2" ht="13.8" x14ac:dyDescent="0.3">
      <c r="B556" s="4"/>
    </row>
    <row r="557" spans="2:2" ht="13.8" x14ac:dyDescent="0.3">
      <c r="B557" s="4"/>
    </row>
    <row r="558" spans="2:2" ht="13.8" x14ac:dyDescent="0.3">
      <c r="B558" s="4"/>
    </row>
    <row r="559" spans="2:2" ht="13.8" x14ac:dyDescent="0.3">
      <c r="B559" s="4"/>
    </row>
    <row r="560" spans="2:2" ht="13.8" x14ac:dyDescent="0.3">
      <c r="B560" s="4"/>
    </row>
    <row r="561" spans="2:2" ht="13.8" x14ac:dyDescent="0.3">
      <c r="B561" s="4"/>
    </row>
    <row r="562" spans="2:2" ht="13.8" x14ac:dyDescent="0.3">
      <c r="B562" s="4"/>
    </row>
    <row r="563" spans="2:2" ht="13.8" x14ac:dyDescent="0.3">
      <c r="B563" s="4"/>
    </row>
    <row r="564" spans="2:2" ht="13.8" x14ac:dyDescent="0.3">
      <c r="B564" s="4"/>
    </row>
    <row r="565" spans="2:2" ht="13.8" x14ac:dyDescent="0.3">
      <c r="B565" s="4"/>
    </row>
    <row r="566" spans="2:2" ht="13.8" x14ac:dyDescent="0.3">
      <c r="B566" s="4"/>
    </row>
    <row r="567" spans="2:2" ht="13.8" x14ac:dyDescent="0.3">
      <c r="B567" s="4"/>
    </row>
    <row r="568" spans="2:2" ht="13.8" x14ac:dyDescent="0.3">
      <c r="B568" s="4"/>
    </row>
    <row r="569" spans="2:2" ht="13.8" x14ac:dyDescent="0.3">
      <c r="B569" s="4"/>
    </row>
    <row r="570" spans="2:2" ht="13.8" x14ac:dyDescent="0.3">
      <c r="B570" s="4"/>
    </row>
    <row r="571" spans="2:2" ht="13.8" x14ac:dyDescent="0.3">
      <c r="B571" s="4"/>
    </row>
    <row r="572" spans="2:2" ht="13.8" x14ac:dyDescent="0.3">
      <c r="B572" s="4"/>
    </row>
    <row r="573" spans="2:2" ht="13.8" x14ac:dyDescent="0.3">
      <c r="B573" s="4"/>
    </row>
    <row r="574" spans="2:2" ht="13.8" x14ac:dyDescent="0.3">
      <c r="B574" s="4"/>
    </row>
    <row r="575" spans="2:2" ht="13.8" x14ac:dyDescent="0.3">
      <c r="B575" s="4"/>
    </row>
    <row r="576" spans="2:2" ht="13.8" x14ac:dyDescent="0.3">
      <c r="B576" s="4"/>
    </row>
    <row r="577" spans="2:2" ht="13.8" x14ac:dyDescent="0.3">
      <c r="B577" s="4"/>
    </row>
    <row r="578" spans="2:2" ht="13.8" x14ac:dyDescent="0.3">
      <c r="B578" s="4"/>
    </row>
    <row r="579" spans="2:2" ht="13.8" x14ac:dyDescent="0.3">
      <c r="B579" s="4"/>
    </row>
    <row r="580" spans="2:2" ht="13.8" x14ac:dyDescent="0.3">
      <c r="B580" s="4"/>
    </row>
    <row r="581" spans="2:2" ht="13.8" x14ac:dyDescent="0.3">
      <c r="B581" s="4"/>
    </row>
    <row r="582" spans="2:2" ht="13.8" x14ac:dyDescent="0.3">
      <c r="B582" s="4"/>
    </row>
    <row r="583" spans="2:2" ht="13.8" x14ac:dyDescent="0.3">
      <c r="B583" s="4"/>
    </row>
    <row r="584" spans="2:2" ht="13.8" x14ac:dyDescent="0.3">
      <c r="B584" s="4"/>
    </row>
    <row r="585" spans="2:2" ht="13.8" x14ac:dyDescent="0.3">
      <c r="B585" s="4"/>
    </row>
    <row r="586" spans="2:2" ht="13.8" x14ac:dyDescent="0.3">
      <c r="B586" s="4"/>
    </row>
    <row r="587" spans="2:2" ht="13.8" x14ac:dyDescent="0.3">
      <c r="B587" s="4"/>
    </row>
    <row r="588" spans="2:2" ht="13.8" x14ac:dyDescent="0.3">
      <c r="B588" s="4"/>
    </row>
    <row r="589" spans="2:2" ht="13.8" x14ac:dyDescent="0.3">
      <c r="B589" s="4"/>
    </row>
    <row r="590" spans="2:2" ht="13.8" x14ac:dyDescent="0.3">
      <c r="B590" s="4"/>
    </row>
    <row r="591" spans="2:2" ht="13.8" x14ac:dyDescent="0.3">
      <c r="B591" s="4"/>
    </row>
    <row r="592" spans="2:2" ht="13.8" x14ac:dyDescent="0.3">
      <c r="B592" s="4"/>
    </row>
    <row r="593" spans="2:2" ht="13.8" x14ac:dyDescent="0.3">
      <c r="B593" s="4"/>
    </row>
    <row r="594" spans="2:2" ht="13.8" x14ac:dyDescent="0.3">
      <c r="B594" s="4"/>
    </row>
    <row r="595" spans="2:2" ht="13.8" x14ac:dyDescent="0.3">
      <c r="B595" s="4"/>
    </row>
    <row r="596" spans="2:2" ht="13.8" x14ac:dyDescent="0.3">
      <c r="B596" s="4"/>
    </row>
    <row r="597" spans="2:2" ht="13.8" x14ac:dyDescent="0.3">
      <c r="B597" s="4"/>
    </row>
    <row r="598" spans="2:2" ht="13.8" x14ac:dyDescent="0.3">
      <c r="B598" s="4"/>
    </row>
    <row r="599" spans="2:2" ht="13.8" x14ac:dyDescent="0.3">
      <c r="B599" s="4"/>
    </row>
    <row r="600" spans="2:2" ht="13.8" x14ac:dyDescent="0.3">
      <c r="B600" s="4"/>
    </row>
    <row r="601" spans="2:2" ht="13.8" x14ac:dyDescent="0.3">
      <c r="B601" s="4"/>
    </row>
    <row r="602" spans="2:2" ht="13.8" x14ac:dyDescent="0.3">
      <c r="B602" s="4"/>
    </row>
    <row r="603" spans="2:2" ht="13.8" x14ac:dyDescent="0.3">
      <c r="B603" s="4"/>
    </row>
    <row r="604" spans="2:2" ht="13.8" x14ac:dyDescent="0.3">
      <c r="B604" s="4"/>
    </row>
    <row r="605" spans="2:2" ht="13.8" x14ac:dyDescent="0.3">
      <c r="B605" s="4"/>
    </row>
    <row r="606" spans="2:2" ht="13.8" x14ac:dyDescent="0.3">
      <c r="B606" s="4"/>
    </row>
    <row r="607" spans="2:2" ht="13.8" x14ac:dyDescent="0.3">
      <c r="B607" s="4"/>
    </row>
    <row r="608" spans="2:2" ht="13.8" x14ac:dyDescent="0.3">
      <c r="B608" s="4"/>
    </row>
    <row r="609" spans="2:2" ht="13.8" x14ac:dyDescent="0.3">
      <c r="B609" s="4"/>
    </row>
    <row r="610" spans="2:2" ht="13.8" x14ac:dyDescent="0.3">
      <c r="B610" s="4"/>
    </row>
    <row r="611" spans="2:2" ht="13.8" x14ac:dyDescent="0.3">
      <c r="B611" s="4"/>
    </row>
    <row r="612" spans="2:2" ht="13.8" x14ac:dyDescent="0.3">
      <c r="B612" s="4"/>
    </row>
    <row r="613" spans="2:2" ht="13.8" x14ac:dyDescent="0.3">
      <c r="B613" s="4"/>
    </row>
    <row r="614" spans="2:2" ht="13.8" x14ac:dyDescent="0.3">
      <c r="B614" s="4"/>
    </row>
    <row r="615" spans="2:2" ht="13.8" x14ac:dyDescent="0.3">
      <c r="B615" s="4"/>
    </row>
    <row r="616" spans="2:2" ht="13.8" x14ac:dyDescent="0.3">
      <c r="B616" s="4"/>
    </row>
    <row r="617" spans="2:2" ht="13.8" x14ac:dyDescent="0.3">
      <c r="B617" s="4"/>
    </row>
    <row r="618" spans="2:2" ht="13.8" x14ac:dyDescent="0.3">
      <c r="B618" s="4"/>
    </row>
    <row r="619" spans="2:2" ht="13.8" x14ac:dyDescent="0.3">
      <c r="B619" s="4"/>
    </row>
    <row r="620" spans="2:2" ht="13.8" x14ac:dyDescent="0.3">
      <c r="B620" s="4"/>
    </row>
    <row r="621" spans="2:2" ht="13.8" x14ac:dyDescent="0.3">
      <c r="B621" s="4"/>
    </row>
    <row r="622" spans="2:2" ht="13.8" x14ac:dyDescent="0.3">
      <c r="B622" s="4"/>
    </row>
    <row r="623" spans="2:2" ht="13.8" x14ac:dyDescent="0.3">
      <c r="B623" s="4"/>
    </row>
    <row r="624" spans="2:2" ht="13.8" x14ac:dyDescent="0.3">
      <c r="B624" s="4"/>
    </row>
    <row r="625" spans="2:2" ht="13.8" x14ac:dyDescent="0.3">
      <c r="B625" s="4"/>
    </row>
    <row r="626" spans="2:2" ht="13.8" x14ac:dyDescent="0.3">
      <c r="B626" s="4"/>
    </row>
    <row r="627" spans="2:2" ht="13.8" x14ac:dyDescent="0.3">
      <c r="B627" s="4"/>
    </row>
    <row r="628" spans="2:2" ht="13.8" x14ac:dyDescent="0.3">
      <c r="B628" s="4"/>
    </row>
    <row r="629" spans="2:2" ht="13.8" x14ac:dyDescent="0.3">
      <c r="B629" s="4"/>
    </row>
    <row r="630" spans="2:2" ht="13.8" x14ac:dyDescent="0.3">
      <c r="B630" s="4"/>
    </row>
    <row r="631" spans="2:2" ht="13.8" x14ac:dyDescent="0.3">
      <c r="B631" s="4"/>
    </row>
    <row r="632" spans="2:2" ht="13.8" x14ac:dyDescent="0.3">
      <c r="B632" s="4"/>
    </row>
    <row r="633" spans="2:2" ht="13.8" x14ac:dyDescent="0.3">
      <c r="B633" s="4"/>
    </row>
    <row r="634" spans="2:2" ht="13.8" x14ac:dyDescent="0.3">
      <c r="B634" s="4"/>
    </row>
    <row r="635" spans="2:2" ht="13.8" x14ac:dyDescent="0.3">
      <c r="B635" s="4"/>
    </row>
    <row r="636" spans="2:2" ht="13.8" x14ac:dyDescent="0.3">
      <c r="B636" s="4"/>
    </row>
    <row r="637" spans="2:2" ht="13.8" x14ac:dyDescent="0.3">
      <c r="B637" s="4"/>
    </row>
    <row r="638" spans="2:2" ht="13.8" x14ac:dyDescent="0.3">
      <c r="B638" s="4"/>
    </row>
    <row r="639" spans="2:2" ht="13.8" x14ac:dyDescent="0.3">
      <c r="B639" s="4"/>
    </row>
    <row r="640" spans="2:2" ht="13.8" x14ac:dyDescent="0.3">
      <c r="B640" s="4"/>
    </row>
    <row r="641" spans="2:2" ht="13.8" x14ac:dyDescent="0.3">
      <c r="B641" s="4"/>
    </row>
    <row r="642" spans="2:2" ht="13.8" x14ac:dyDescent="0.3">
      <c r="B642" s="4"/>
    </row>
    <row r="643" spans="2:2" ht="13.8" x14ac:dyDescent="0.3">
      <c r="B643" s="4"/>
    </row>
    <row r="644" spans="2:2" ht="13.8" x14ac:dyDescent="0.3">
      <c r="B644" s="4"/>
    </row>
    <row r="645" spans="2:2" ht="13.8" x14ac:dyDescent="0.3">
      <c r="B645" s="4"/>
    </row>
    <row r="646" spans="2:2" ht="13.8" x14ac:dyDescent="0.3">
      <c r="B646" s="4"/>
    </row>
    <row r="647" spans="2:2" ht="13.8" x14ac:dyDescent="0.3">
      <c r="B647" s="4"/>
    </row>
    <row r="648" spans="2:2" ht="13.8" x14ac:dyDescent="0.3">
      <c r="B648" s="4"/>
    </row>
    <row r="649" spans="2:2" ht="13.8" x14ac:dyDescent="0.3">
      <c r="B649" s="4"/>
    </row>
    <row r="650" spans="2:2" ht="13.8" x14ac:dyDescent="0.3">
      <c r="B650" s="4"/>
    </row>
    <row r="651" spans="2:2" ht="13.8" x14ac:dyDescent="0.3">
      <c r="B651" s="4"/>
    </row>
    <row r="652" spans="2:2" ht="13.8" x14ac:dyDescent="0.3">
      <c r="B652" s="4"/>
    </row>
    <row r="653" spans="2:2" ht="13.8" x14ac:dyDescent="0.3">
      <c r="B653" s="4"/>
    </row>
    <row r="654" spans="2:2" ht="13.8" x14ac:dyDescent="0.3">
      <c r="B654" s="4"/>
    </row>
    <row r="655" spans="2:2" ht="13.8" x14ac:dyDescent="0.3">
      <c r="B655" s="4"/>
    </row>
    <row r="656" spans="2:2" ht="13.8" x14ac:dyDescent="0.3">
      <c r="B656" s="4"/>
    </row>
    <row r="657" spans="2:2" ht="13.8" x14ac:dyDescent="0.3">
      <c r="B657" s="4"/>
    </row>
    <row r="658" spans="2:2" ht="13.8" x14ac:dyDescent="0.3">
      <c r="B658" s="4"/>
    </row>
    <row r="659" spans="2:2" ht="13.8" x14ac:dyDescent="0.3">
      <c r="B659" s="4"/>
    </row>
    <row r="660" spans="2:2" ht="13.8" x14ac:dyDescent="0.3">
      <c r="B660" s="4"/>
    </row>
    <row r="661" spans="2:2" ht="13.8" x14ac:dyDescent="0.3">
      <c r="B661" s="4"/>
    </row>
    <row r="662" spans="2:2" ht="13.8" x14ac:dyDescent="0.3">
      <c r="B662" s="4"/>
    </row>
    <row r="663" spans="2:2" ht="13.8" x14ac:dyDescent="0.3">
      <c r="B663" s="4"/>
    </row>
    <row r="664" spans="2:2" ht="13.8" x14ac:dyDescent="0.3">
      <c r="B664" s="4"/>
    </row>
    <row r="665" spans="2:2" ht="13.8" x14ac:dyDescent="0.3">
      <c r="B665" s="4"/>
    </row>
    <row r="666" spans="2:2" ht="13.8" x14ac:dyDescent="0.3">
      <c r="B666" s="4"/>
    </row>
    <row r="667" spans="2:2" ht="13.8" x14ac:dyDescent="0.3">
      <c r="B667" s="4"/>
    </row>
    <row r="668" spans="2:2" ht="13.8" x14ac:dyDescent="0.3">
      <c r="B668" s="4"/>
    </row>
    <row r="669" spans="2:2" ht="13.8" x14ac:dyDescent="0.3">
      <c r="B669" s="4"/>
    </row>
    <row r="670" spans="2:2" ht="13.8" x14ac:dyDescent="0.3">
      <c r="B670" s="4"/>
    </row>
    <row r="671" spans="2:2" ht="13.8" x14ac:dyDescent="0.3">
      <c r="B671" s="4"/>
    </row>
    <row r="672" spans="2:2" ht="13.8" x14ac:dyDescent="0.3">
      <c r="B672" s="4"/>
    </row>
    <row r="673" spans="2:2" ht="13.8" x14ac:dyDescent="0.3">
      <c r="B673" s="4"/>
    </row>
    <row r="674" spans="2:2" ht="13.8" x14ac:dyDescent="0.3">
      <c r="B674" s="4"/>
    </row>
    <row r="675" spans="2:2" ht="13.8" x14ac:dyDescent="0.3">
      <c r="B675" s="4"/>
    </row>
    <row r="676" spans="2:2" ht="13.8" x14ac:dyDescent="0.3">
      <c r="B676" s="4"/>
    </row>
    <row r="677" spans="2:2" ht="13.8" x14ac:dyDescent="0.3">
      <c r="B677" s="4"/>
    </row>
    <row r="678" spans="2:2" ht="13.8" x14ac:dyDescent="0.3">
      <c r="B678" s="4"/>
    </row>
    <row r="679" spans="2:2" ht="13.8" x14ac:dyDescent="0.3">
      <c r="B679" s="4"/>
    </row>
    <row r="680" spans="2:2" ht="13.8" x14ac:dyDescent="0.3">
      <c r="B680" s="4"/>
    </row>
    <row r="681" spans="2:2" ht="13.8" x14ac:dyDescent="0.3">
      <c r="B681" s="4"/>
    </row>
    <row r="682" spans="2:2" ht="13.8" x14ac:dyDescent="0.3">
      <c r="B682" s="4"/>
    </row>
    <row r="683" spans="2:2" ht="13.8" x14ac:dyDescent="0.3">
      <c r="B683" s="4"/>
    </row>
    <row r="684" spans="2:2" ht="13.8" x14ac:dyDescent="0.3">
      <c r="B684" s="4"/>
    </row>
    <row r="685" spans="2:2" ht="13.8" x14ac:dyDescent="0.3">
      <c r="B685" s="4"/>
    </row>
    <row r="686" spans="2:2" ht="13.8" x14ac:dyDescent="0.3">
      <c r="B686" s="4"/>
    </row>
    <row r="687" spans="2:2" ht="13.8" x14ac:dyDescent="0.3">
      <c r="B687" s="4"/>
    </row>
    <row r="688" spans="2:2" ht="13.8" x14ac:dyDescent="0.3">
      <c r="B688" s="4"/>
    </row>
    <row r="689" spans="2:2" ht="13.8" x14ac:dyDescent="0.3">
      <c r="B689" s="4"/>
    </row>
    <row r="690" spans="2:2" ht="13.8" x14ac:dyDescent="0.3">
      <c r="B690" s="4"/>
    </row>
    <row r="691" spans="2:2" ht="13.8" x14ac:dyDescent="0.3">
      <c r="B691" s="4"/>
    </row>
    <row r="692" spans="2:2" ht="13.8" x14ac:dyDescent="0.3">
      <c r="B692" s="4"/>
    </row>
    <row r="693" spans="2:2" ht="13.8" x14ac:dyDescent="0.3">
      <c r="B693" s="4"/>
    </row>
    <row r="694" spans="2:2" ht="13.8" x14ac:dyDescent="0.3">
      <c r="B694" s="4"/>
    </row>
    <row r="695" spans="2:2" ht="13.8" x14ac:dyDescent="0.3">
      <c r="B695" s="4"/>
    </row>
    <row r="696" spans="2:2" ht="13.8" x14ac:dyDescent="0.3">
      <c r="B696" s="4"/>
    </row>
    <row r="697" spans="2:2" ht="13.8" x14ac:dyDescent="0.3">
      <c r="B697" s="4"/>
    </row>
    <row r="698" spans="2:2" ht="13.8" x14ac:dyDescent="0.3">
      <c r="B698" s="4"/>
    </row>
    <row r="699" spans="2:2" ht="13.8" x14ac:dyDescent="0.3">
      <c r="B699" s="4"/>
    </row>
    <row r="700" spans="2:2" ht="13.8" x14ac:dyDescent="0.3">
      <c r="B700" s="4"/>
    </row>
    <row r="701" spans="2:2" ht="13.8" x14ac:dyDescent="0.3">
      <c r="B701" s="4"/>
    </row>
    <row r="702" spans="2:2" ht="13.8" x14ac:dyDescent="0.3">
      <c r="B702" s="4"/>
    </row>
    <row r="703" spans="2:2" ht="13.8" x14ac:dyDescent="0.3">
      <c r="B703" s="4"/>
    </row>
    <row r="704" spans="2:2" ht="13.8" x14ac:dyDescent="0.3">
      <c r="B704" s="4"/>
    </row>
    <row r="705" spans="2:2" ht="13.8" x14ac:dyDescent="0.3">
      <c r="B705" s="4"/>
    </row>
    <row r="706" spans="2:2" ht="13.8" x14ac:dyDescent="0.3">
      <c r="B706" s="4"/>
    </row>
    <row r="707" spans="2:2" ht="13.8" x14ac:dyDescent="0.3">
      <c r="B707" s="4"/>
    </row>
    <row r="708" spans="2:2" ht="13.8" x14ac:dyDescent="0.3">
      <c r="B708" s="4"/>
    </row>
    <row r="709" spans="2:2" ht="13.8" x14ac:dyDescent="0.3">
      <c r="B709" s="4"/>
    </row>
    <row r="710" spans="2:2" ht="13.8" x14ac:dyDescent="0.3">
      <c r="B710" s="4"/>
    </row>
    <row r="711" spans="2:2" ht="13.8" x14ac:dyDescent="0.3">
      <c r="B711" s="4"/>
    </row>
    <row r="712" spans="2:2" ht="13.8" x14ac:dyDescent="0.3">
      <c r="B712" s="4"/>
    </row>
    <row r="713" spans="2:2" ht="13.8" x14ac:dyDescent="0.3">
      <c r="B713" s="4"/>
    </row>
    <row r="714" spans="2:2" ht="13.8" x14ac:dyDescent="0.3">
      <c r="B714" s="4"/>
    </row>
    <row r="715" spans="2:2" ht="13.8" x14ac:dyDescent="0.3">
      <c r="B715" s="4"/>
    </row>
    <row r="716" spans="2:2" ht="13.8" x14ac:dyDescent="0.3">
      <c r="B716" s="4"/>
    </row>
    <row r="717" spans="2:2" ht="13.8" x14ac:dyDescent="0.3">
      <c r="B717" s="4"/>
    </row>
    <row r="718" spans="2:2" ht="13.8" x14ac:dyDescent="0.3">
      <c r="B718" s="4"/>
    </row>
    <row r="719" spans="2:2" ht="13.8" x14ac:dyDescent="0.3">
      <c r="B719" s="4"/>
    </row>
    <row r="720" spans="2:2" ht="13.8" x14ac:dyDescent="0.3">
      <c r="B720" s="4"/>
    </row>
    <row r="721" spans="2:2" ht="13.8" x14ac:dyDescent="0.3">
      <c r="B721" s="4"/>
    </row>
    <row r="722" spans="2:2" ht="13.8" x14ac:dyDescent="0.3">
      <c r="B722" s="4"/>
    </row>
    <row r="723" spans="2:2" ht="13.8" x14ac:dyDescent="0.3">
      <c r="B723" s="4"/>
    </row>
    <row r="724" spans="2:2" ht="13.8" x14ac:dyDescent="0.3">
      <c r="B724" s="4"/>
    </row>
    <row r="725" spans="2:2" ht="13.8" x14ac:dyDescent="0.3">
      <c r="B725" s="4"/>
    </row>
    <row r="726" spans="2:2" ht="13.8" x14ac:dyDescent="0.3">
      <c r="B726" s="4"/>
    </row>
    <row r="727" spans="2:2" ht="13.8" x14ac:dyDescent="0.3">
      <c r="B727" s="4"/>
    </row>
    <row r="728" spans="2:2" ht="13.8" x14ac:dyDescent="0.3">
      <c r="B728" s="4"/>
    </row>
    <row r="729" spans="2:2" ht="13.8" x14ac:dyDescent="0.3">
      <c r="B729" s="4"/>
    </row>
    <row r="730" spans="2:2" ht="13.8" x14ac:dyDescent="0.3">
      <c r="B730" s="4"/>
    </row>
    <row r="731" spans="2:2" ht="13.8" x14ac:dyDescent="0.3">
      <c r="B731" s="4"/>
    </row>
    <row r="732" spans="2:2" ht="13.8" x14ac:dyDescent="0.3">
      <c r="B732" s="4"/>
    </row>
    <row r="733" spans="2:2" ht="13.8" x14ac:dyDescent="0.3">
      <c r="B733" s="4"/>
    </row>
    <row r="734" spans="2:2" ht="13.8" x14ac:dyDescent="0.3">
      <c r="B734" s="4"/>
    </row>
    <row r="735" spans="2:2" ht="13.8" x14ac:dyDescent="0.3">
      <c r="B735" s="4"/>
    </row>
    <row r="736" spans="2:2" ht="13.8" x14ac:dyDescent="0.3">
      <c r="B736" s="4"/>
    </row>
    <row r="737" spans="2:2" ht="13.8" x14ac:dyDescent="0.3">
      <c r="B737" s="4"/>
    </row>
    <row r="738" spans="2:2" ht="13.8" x14ac:dyDescent="0.3">
      <c r="B738" s="4"/>
    </row>
    <row r="739" spans="2:2" ht="13.8" x14ac:dyDescent="0.3">
      <c r="B739" s="4"/>
    </row>
    <row r="740" spans="2:2" ht="13.8" x14ac:dyDescent="0.3">
      <c r="B740" s="4"/>
    </row>
    <row r="741" spans="2:2" ht="13.8" x14ac:dyDescent="0.3">
      <c r="B741" s="4"/>
    </row>
    <row r="742" spans="2:2" ht="13.8" x14ac:dyDescent="0.3">
      <c r="B742" s="4"/>
    </row>
    <row r="743" spans="2:2" ht="13.8" x14ac:dyDescent="0.3">
      <c r="B743" s="4"/>
    </row>
    <row r="744" spans="2:2" ht="13.8" x14ac:dyDescent="0.3">
      <c r="B744" s="4"/>
    </row>
    <row r="745" spans="2:2" ht="13.8" x14ac:dyDescent="0.3">
      <c r="B745" s="4"/>
    </row>
    <row r="746" spans="2:2" ht="13.8" x14ac:dyDescent="0.3">
      <c r="B746" s="4"/>
    </row>
    <row r="747" spans="2:2" ht="13.8" x14ac:dyDescent="0.3">
      <c r="B747" s="4"/>
    </row>
    <row r="748" spans="2:2" ht="13.8" x14ac:dyDescent="0.3">
      <c r="B748" s="4"/>
    </row>
    <row r="749" spans="2:2" ht="13.8" x14ac:dyDescent="0.3">
      <c r="B749" s="4"/>
    </row>
    <row r="750" spans="2:2" ht="13.8" x14ac:dyDescent="0.3">
      <c r="B750" s="4"/>
    </row>
    <row r="751" spans="2:2" ht="13.8" x14ac:dyDescent="0.3">
      <c r="B751" s="4"/>
    </row>
    <row r="752" spans="2:2" ht="13.8" x14ac:dyDescent="0.3">
      <c r="B752" s="4"/>
    </row>
    <row r="753" spans="2:2" ht="13.8" x14ac:dyDescent="0.3">
      <c r="B753" s="4"/>
    </row>
    <row r="754" spans="2:2" ht="13.8" x14ac:dyDescent="0.3">
      <c r="B754" s="4"/>
    </row>
    <row r="755" spans="2:2" ht="13.8" x14ac:dyDescent="0.3">
      <c r="B755" s="4"/>
    </row>
    <row r="756" spans="2:2" ht="13.8" x14ac:dyDescent="0.3">
      <c r="B756" s="4"/>
    </row>
    <row r="757" spans="2:2" ht="13.8" x14ac:dyDescent="0.3">
      <c r="B757" s="4"/>
    </row>
    <row r="758" spans="2:2" ht="13.8" x14ac:dyDescent="0.3">
      <c r="B758" s="4"/>
    </row>
    <row r="759" spans="2:2" ht="13.8" x14ac:dyDescent="0.3">
      <c r="B759" s="4"/>
    </row>
    <row r="760" spans="2:2" ht="13.8" x14ac:dyDescent="0.3">
      <c r="B760" s="4"/>
    </row>
    <row r="761" spans="2:2" ht="13.8" x14ac:dyDescent="0.3">
      <c r="B761" s="4"/>
    </row>
    <row r="762" spans="2:2" ht="13.8" x14ac:dyDescent="0.3">
      <c r="B762" s="4"/>
    </row>
    <row r="763" spans="2:2" ht="13.8" x14ac:dyDescent="0.3">
      <c r="B763" s="4"/>
    </row>
    <row r="764" spans="2:2" ht="13.8" x14ac:dyDescent="0.3">
      <c r="B764" s="4"/>
    </row>
    <row r="765" spans="2:2" ht="13.8" x14ac:dyDescent="0.3">
      <c r="B765" s="4"/>
    </row>
    <row r="766" spans="2:2" ht="13.8" x14ac:dyDescent="0.3">
      <c r="B766" s="4"/>
    </row>
    <row r="767" spans="2:2" ht="13.8" x14ac:dyDescent="0.3">
      <c r="B767" s="4"/>
    </row>
    <row r="768" spans="2:2" ht="13.8" x14ac:dyDescent="0.3">
      <c r="B768" s="4"/>
    </row>
    <row r="769" spans="2:2" ht="13.8" x14ac:dyDescent="0.3">
      <c r="B769" s="4"/>
    </row>
    <row r="770" spans="2:2" ht="13.8" x14ac:dyDescent="0.3">
      <c r="B770" s="4"/>
    </row>
    <row r="771" spans="2:2" ht="13.8" x14ac:dyDescent="0.3">
      <c r="B771" s="4"/>
    </row>
    <row r="772" spans="2:2" ht="13.8" x14ac:dyDescent="0.3">
      <c r="B772" s="4"/>
    </row>
    <row r="773" spans="2:2" ht="13.8" x14ac:dyDescent="0.3">
      <c r="B773" s="4"/>
    </row>
    <row r="774" spans="2:2" ht="13.8" x14ac:dyDescent="0.3">
      <c r="B774" s="4"/>
    </row>
    <row r="775" spans="2:2" ht="13.8" x14ac:dyDescent="0.3">
      <c r="B775" s="4"/>
    </row>
    <row r="776" spans="2:2" ht="13.8" x14ac:dyDescent="0.3">
      <c r="B776" s="4"/>
    </row>
    <row r="777" spans="2:2" ht="13.8" x14ac:dyDescent="0.3">
      <c r="B777" s="4"/>
    </row>
    <row r="778" spans="2:2" ht="13.8" x14ac:dyDescent="0.3">
      <c r="B778" s="4"/>
    </row>
    <row r="779" spans="2:2" ht="13.8" x14ac:dyDescent="0.3">
      <c r="B779" s="4"/>
    </row>
    <row r="780" spans="2:2" ht="13.8" x14ac:dyDescent="0.3">
      <c r="B780" s="4"/>
    </row>
    <row r="781" spans="2:2" ht="13.8" x14ac:dyDescent="0.3">
      <c r="B781" s="4"/>
    </row>
    <row r="782" spans="2:2" ht="13.8" x14ac:dyDescent="0.3">
      <c r="B782" s="4"/>
    </row>
    <row r="783" spans="2:2" ht="13.8" x14ac:dyDescent="0.3">
      <c r="B783" s="4"/>
    </row>
    <row r="784" spans="2:2" ht="13.8" x14ac:dyDescent="0.3">
      <c r="B784" s="4"/>
    </row>
    <row r="785" spans="2:2" ht="13.8" x14ac:dyDescent="0.3">
      <c r="B785" s="4"/>
    </row>
    <row r="786" spans="2:2" ht="13.8" x14ac:dyDescent="0.3">
      <c r="B786" s="4"/>
    </row>
    <row r="787" spans="2:2" ht="13.8" x14ac:dyDescent="0.3">
      <c r="B787" s="4"/>
    </row>
    <row r="788" spans="2:2" ht="13.8" x14ac:dyDescent="0.3">
      <c r="B788" s="4"/>
    </row>
    <row r="789" spans="2:2" ht="13.8" x14ac:dyDescent="0.3">
      <c r="B789" s="4"/>
    </row>
    <row r="790" spans="2:2" ht="13.8" x14ac:dyDescent="0.3">
      <c r="B790" s="4"/>
    </row>
    <row r="791" spans="2:2" ht="13.8" x14ac:dyDescent="0.3">
      <c r="B791" s="4"/>
    </row>
    <row r="792" spans="2:2" ht="13.8" x14ac:dyDescent="0.3">
      <c r="B792" s="4"/>
    </row>
    <row r="793" spans="2:2" ht="13.8" x14ac:dyDescent="0.3">
      <c r="B793" s="4"/>
    </row>
    <row r="794" spans="2:2" ht="13.8" x14ac:dyDescent="0.3">
      <c r="B794" s="4"/>
    </row>
    <row r="795" spans="2:2" ht="13.8" x14ac:dyDescent="0.3">
      <c r="B795" s="4"/>
    </row>
    <row r="796" spans="2:2" ht="13.8" x14ac:dyDescent="0.3">
      <c r="B796" s="4"/>
    </row>
    <row r="797" spans="2:2" ht="13.8" x14ac:dyDescent="0.3">
      <c r="B797" s="4"/>
    </row>
    <row r="798" spans="2:2" ht="13.8" x14ac:dyDescent="0.3">
      <c r="B798" s="4"/>
    </row>
    <row r="799" spans="2:2" ht="13.8" x14ac:dyDescent="0.3">
      <c r="B799" s="4"/>
    </row>
    <row r="800" spans="2:2" ht="13.8" x14ac:dyDescent="0.3">
      <c r="B800" s="4"/>
    </row>
    <row r="801" spans="2:2" ht="13.8" x14ac:dyDescent="0.3">
      <c r="B801" s="4"/>
    </row>
    <row r="802" spans="2:2" ht="13.8" x14ac:dyDescent="0.3">
      <c r="B802" s="4"/>
    </row>
    <row r="803" spans="2:2" ht="13.8" x14ac:dyDescent="0.3">
      <c r="B803" s="4"/>
    </row>
    <row r="804" spans="2:2" ht="13.8" x14ac:dyDescent="0.3">
      <c r="B804" s="4"/>
    </row>
    <row r="805" spans="2:2" ht="13.8" x14ac:dyDescent="0.3">
      <c r="B805" s="4"/>
    </row>
    <row r="806" spans="2:2" ht="13.8" x14ac:dyDescent="0.3">
      <c r="B806" s="4"/>
    </row>
    <row r="807" spans="2:2" ht="13.8" x14ac:dyDescent="0.3">
      <c r="B807" s="4"/>
    </row>
    <row r="808" spans="2:2" ht="13.8" x14ac:dyDescent="0.3">
      <c r="B808" s="4"/>
    </row>
    <row r="809" spans="2:2" ht="13.8" x14ac:dyDescent="0.3">
      <c r="B809" s="4"/>
    </row>
    <row r="810" spans="2:2" ht="13.8" x14ac:dyDescent="0.3">
      <c r="B810" s="4"/>
    </row>
    <row r="811" spans="2:2" ht="13.8" x14ac:dyDescent="0.3">
      <c r="B811" s="4"/>
    </row>
    <row r="812" spans="2:2" ht="13.8" x14ac:dyDescent="0.3">
      <c r="B812" s="4"/>
    </row>
    <row r="813" spans="2:2" ht="13.8" x14ac:dyDescent="0.3">
      <c r="B813" s="4"/>
    </row>
    <row r="814" spans="2:2" ht="13.8" x14ac:dyDescent="0.3">
      <c r="B814" s="4"/>
    </row>
    <row r="815" spans="2:2" ht="13.8" x14ac:dyDescent="0.3">
      <c r="B815" s="4"/>
    </row>
    <row r="816" spans="2:2" ht="13.8" x14ac:dyDescent="0.3">
      <c r="B816" s="4"/>
    </row>
    <row r="817" spans="2:2" ht="13.8" x14ac:dyDescent="0.3">
      <c r="B817" s="4"/>
    </row>
    <row r="818" spans="2:2" ht="13.8" x14ac:dyDescent="0.3">
      <c r="B818" s="4"/>
    </row>
    <row r="819" spans="2:2" ht="13.8" x14ac:dyDescent="0.3">
      <c r="B819" s="4"/>
    </row>
    <row r="820" spans="2:2" ht="13.8" x14ac:dyDescent="0.3">
      <c r="B820" s="4"/>
    </row>
    <row r="821" spans="2:2" ht="13.8" x14ac:dyDescent="0.3">
      <c r="B821" s="4"/>
    </row>
    <row r="822" spans="2:2" ht="13.8" x14ac:dyDescent="0.3">
      <c r="B822" s="4"/>
    </row>
    <row r="823" spans="2:2" ht="13.8" x14ac:dyDescent="0.3">
      <c r="B823" s="4"/>
    </row>
    <row r="824" spans="2:2" ht="13.8" x14ac:dyDescent="0.3">
      <c r="B824" s="4"/>
    </row>
    <row r="825" spans="2:2" ht="13.8" x14ac:dyDescent="0.3">
      <c r="B825" s="4"/>
    </row>
    <row r="826" spans="2:2" ht="13.8" x14ac:dyDescent="0.3">
      <c r="B826" s="4"/>
    </row>
    <row r="827" spans="2:2" ht="13.8" x14ac:dyDescent="0.3">
      <c r="B827" s="4"/>
    </row>
    <row r="828" spans="2:2" ht="13.8" x14ac:dyDescent="0.3">
      <c r="B828" s="4"/>
    </row>
    <row r="829" spans="2:2" ht="13.8" x14ac:dyDescent="0.3">
      <c r="B829" s="4"/>
    </row>
    <row r="830" spans="2:2" ht="13.8" x14ac:dyDescent="0.3">
      <c r="B830" s="4"/>
    </row>
    <row r="831" spans="2:2" ht="13.8" x14ac:dyDescent="0.3">
      <c r="B831" s="4"/>
    </row>
    <row r="832" spans="2:2" ht="13.8" x14ac:dyDescent="0.3">
      <c r="B832" s="4"/>
    </row>
    <row r="833" spans="2:2" ht="13.8" x14ac:dyDescent="0.3">
      <c r="B833" s="4"/>
    </row>
    <row r="834" spans="2:2" ht="13.8" x14ac:dyDescent="0.3">
      <c r="B834" s="4"/>
    </row>
    <row r="835" spans="2:2" ht="13.8" x14ac:dyDescent="0.3">
      <c r="B835" s="4"/>
    </row>
    <row r="836" spans="2:2" ht="13.8" x14ac:dyDescent="0.3">
      <c r="B836" s="4"/>
    </row>
    <row r="837" spans="2:2" ht="13.8" x14ac:dyDescent="0.3">
      <c r="B837" s="4"/>
    </row>
    <row r="838" spans="2:2" ht="13.8" x14ac:dyDescent="0.3">
      <c r="B838" s="4"/>
    </row>
    <row r="839" spans="2:2" ht="13.8" x14ac:dyDescent="0.3">
      <c r="B839" s="4"/>
    </row>
    <row r="840" spans="2:2" ht="13.8" x14ac:dyDescent="0.3">
      <c r="B840" s="4"/>
    </row>
    <row r="841" spans="2:2" ht="13.8" x14ac:dyDescent="0.3">
      <c r="B841" s="4"/>
    </row>
    <row r="842" spans="2:2" ht="13.8" x14ac:dyDescent="0.3">
      <c r="B842" s="4"/>
    </row>
    <row r="843" spans="2:2" ht="13.8" x14ac:dyDescent="0.3">
      <c r="B843" s="4"/>
    </row>
    <row r="844" spans="2:2" ht="13.8" x14ac:dyDescent="0.3">
      <c r="B844" s="4"/>
    </row>
    <row r="845" spans="2:2" ht="13.8" x14ac:dyDescent="0.3">
      <c r="B845" s="4"/>
    </row>
    <row r="846" spans="2:2" ht="13.8" x14ac:dyDescent="0.3">
      <c r="B846" s="4"/>
    </row>
    <row r="847" spans="2:2" ht="13.8" x14ac:dyDescent="0.3">
      <c r="B847" s="4"/>
    </row>
    <row r="848" spans="2:2" ht="13.8" x14ac:dyDescent="0.3">
      <c r="B848" s="4"/>
    </row>
    <row r="849" spans="2:2" ht="13.8" x14ac:dyDescent="0.3">
      <c r="B849" s="4"/>
    </row>
    <row r="850" spans="2:2" ht="13.8" x14ac:dyDescent="0.3">
      <c r="B850" s="4"/>
    </row>
    <row r="851" spans="2:2" ht="13.8" x14ac:dyDescent="0.3">
      <c r="B851" s="4"/>
    </row>
    <row r="852" spans="2:2" ht="13.8" x14ac:dyDescent="0.3">
      <c r="B852" s="4"/>
    </row>
    <row r="853" spans="2:2" ht="13.8" x14ac:dyDescent="0.3">
      <c r="B853" s="4"/>
    </row>
    <row r="854" spans="2:2" ht="13.8" x14ac:dyDescent="0.3">
      <c r="B854" s="4"/>
    </row>
    <row r="855" spans="2:2" ht="13.8" x14ac:dyDescent="0.3">
      <c r="B855" s="4"/>
    </row>
    <row r="856" spans="2:2" ht="13.8" x14ac:dyDescent="0.3">
      <c r="B856" s="4"/>
    </row>
    <row r="857" spans="2:2" ht="13.8" x14ac:dyDescent="0.3">
      <c r="B857" s="4"/>
    </row>
    <row r="858" spans="2:2" ht="13.8" x14ac:dyDescent="0.3">
      <c r="B858" s="4"/>
    </row>
    <row r="859" spans="2:2" ht="13.8" x14ac:dyDescent="0.3">
      <c r="B859" s="4"/>
    </row>
    <row r="860" spans="2:2" ht="13.8" x14ac:dyDescent="0.3">
      <c r="B860" s="4"/>
    </row>
    <row r="861" spans="2:2" ht="13.8" x14ac:dyDescent="0.3">
      <c r="B861" s="4"/>
    </row>
    <row r="862" spans="2:2" ht="13.8" x14ac:dyDescent="0.3">
      <c r="B862" s="4"/>
    </row>
    <row r="863" spans="2:2" ht="13.8" x14ac:dyDescent="0.3">
      <c r="B863" s="4"/>
    </row>
    <row r="864" spans="2:2" ht="13.8" x14ac:dyDescent="0.3">
      <c r="B864" s="4"/>
    </row>
    <row r="865" spans="2:2" ht="13.8" x14ac:dyDescent="0.3">
      <c r="B865" s="4"/>
    </row>
    <row r="866" spans="2:2" ht="13.8" x14ac:dyDescent="0.3">
      <c r="B866" s="4"/>
    </row>
    <row r="867" spans="2:2" ht="13.8" x14ac:dyDescent="0.3">
      <c r="B867" s="4"/>
    </row>
    <row r="868" spans="2:2" ht="13.8" x14ac:dyDescent="0.3">
      <c r="B868" s="4"/>
    </row>
    <row r="869" spans="2:2" ht="13.8" x14ac:dyDescent="0.3">
      <c r="B869" s="4"/>
    </row>
    <row r="870" spans="2:2" ht="13.8" x14ac:dyDescent="0.3">
      <c r="B870" s="4"/>
    </row>
    <row r="871" spans="2:2" ht="13.8" x14ac:dyDescent="0.3">
      <c r="B871" s="4"/>
    </row>
    <row r="872" spans="2:2" ht="13.8" x14ac:dyDescent="0.3">
      <c r="B872" s="4"/>
    </row>
    <row r="873" spans="2:2" ht="13.8" x14ac:dyDescent="0.3">
      <c r="B873" s="4"/>
    </row>
    <row r="874" spans="2:2" ht="13.8" x14ac:dyDescent="0.3">
      <c r="B874" s="4"/>
    </row>
    <row r="875" spans="2:2" ht="13.8" x14ac:dyDescent="0.3">
      <c r="B875" s="4"/>
    </row>
    <row r="876" spans="2:2" ht="13.8" x14ac:dyDescent="0.3">
      <c r="B876" s="4"/>
    </row>
    <row r="877" spans="2:2" ht="13.8" x14ac:dyDescent="0.3">
      <c r="B877" s="4"/>
    </row>
    <row r="878" spans="2:2" ht="13.8" x14ac:dyDescent="0.3">
      <c r="B878" s="4"/>
    </row>
    <row r="879" spans="2:2" ht="13.8" x14ac:dyDescent="0.3">
      <c r="B879" s="4"/>
    </row>
    <row r="880" spans="2:2" ht="13.8" x14ac:dyDescent="0.3">
      <c r="B880" s="4"/>
    </row>
    <row r="881" spans="2:2" ht="13.8" x14ac:dyDescent="0.3">
      <c r="B881" s="4"/>
    </row>
    <row r="882" spans="2:2" ht="13.8" x14ac:dyDescent="0.3">
      <c r="B882" s="4"/>
    </row>
    <row r="883" spans="2:2" ht="13.8" x14ac:dyDescent="0.3">
      <c r="B883" s="4"/>
    </row>
    <row r="884" spans="2:2" ht="13.8" x14ac:dyDescent="0.3">
      <c r="B884" s="4"/>
    </row>
    <row r="885" spans="2:2" ht="13.8" x14ac:dyDescent="0.3">
      <c r="B885" s="4"/>
    </row>
    <row r="886" spans="2:2" ht="13.8" x14ac:dyDescent="0.3">
      <c r="B886" s="4"/>
    </row>
    <row r="887" spans="2:2" ht="13.8" x14ac:dyDescent="0.3">
      <c r="B887" s="4"/>
    </row>
    <row r="888" spans="2:2" ht="13.8" x14ac:dyDescent="0.3">
      <c r="B888" s="4"/>
    </row>
    <row r="889" spans="2:2" ht="13.8" x14ac:dyDescent="0.3">
      <c r="B889" s="4"/>
    </row>
    <row r="890" spans="2:2" ht="13.8" x14ac:dyDescent="0.3">
      <c r="B890" s="4"/>
    </row>
    <row r="891" spans="2:2" ht="13.8" x14ac:dyDescent="0.3">
      <c r="B891" s="4"/>
    </row>
    <row r="892" spans="2:2" ht="13.8" x14ac:dyDescent="0.3">
      <c r="B892" s="4"/>
    </row>
    <row r="893" spans="2:2" ht="13.8" x14ac:dyDescent="0.3">
      <c r="B893" s="4"/>
    </row>
    <row r="894" spans="2:2" ht="13.8" x14ac:dyDescent="0.3">
      <c r="B894" s="4"/>
    </row>
    <row r="895" spans="2:2" ht="13.8" x14ac:dyDescent="0.3">
      <c r="B895" s="4"/>
    </row>
    <row r="896" spans="2:2" ht="13.8" x14ac:dyDescent="0.3">
      <c r="B896" s="4"/>
    </row>
    <row r="897" spans="2:2" ht="13.8" x14ac:dyDescent="0.3">
      <c r="B897" s="4"/>
    </row>
    <row r="898" spans="2:2" ht="13.8" x14ac:dyDescent="0.3">
      <c r="B898" s="4"/>
    </row>
    <row r="899" spans="2:2" ht="13.8" x14ac:dyDescent="0.3">
      <c r="B899" s="4"/>
    </row>
    <row r="900" spans="2:2" ht="13.8" x14ac:dyDescent="0.3">
      <c r="B900" s="4"/>
    </row>
    <row r="901" spans="2:2" ht="13.8" x14ac:dyDescent="0.3">
      <c r="B901" s="4"/>
    </row>
    <row r="902" spans="2:2" ht="13.8" x14ac:dyDescent="0.3">
      <c r="B902" s="4"/>
    </row>
    <row r="903" spans="2:2" ht="13.8" x14ac:dyDescent="0.3">
      <c r="B903" s="4"/>
    </row>
    <row r="904" spans="2:2" ht="13.8" x14ac:dyDescent="0.3">
      <c r="B904" s="4"/>
    </row>
    <row r="905" spans="2:2" ht="13.8" x14ac:dyDescent="0.3">
      <c r="B905" s="4"/>
    </row>
    <row r="906" spans="2:2" ht="13.8" x14ac:dyDescent="0.3">
      <c r="B906" s="4"/>
    </row>
    <row r="907" spans="2:2" ht="13.8" x14ac:dyDescent="0.3">
      <c r="B907" s="4"/>
    </row>
    <row r="908" spans="2:2" ht="13.8" x14ac:dyDescent="0.3">
      <c r="B908" s="4"/>
    </row>
    <row r="909" spans="2:2" ht="13.8" x14ac:dyDescent="0.3">
      <c r="B909" s="4"/>
    </row>
    <row r="910" spans="2:2" ht="13.8" x14ac:dyDescent="0.3">
      <c r="B910" s="4"/>
    </row>
    <row r="911" spans="2:2" ht="13.8" x14ac:dyDescent="0.3">
      <c r="B911" s="4"/>
    </row>
    <row r="912" spans="2:2" ht="13.8" x14ac:dyDescent="0.3">
      <c r="B912" s="4"/>
    </row>
    <row r="913" spans="2:2" ht="13.8" x14ac:dyDescent="0.3">
      <c r="B913" s="4"/>
    </row>
    <row r="914" spans="2:2" ht="13.8" x14ac:dyDescent="0.3">
      <c r="B914" s="4"/>
    </row>
    <row r="915" spans="2:2" ht="13.8" x14ac:dyDescent="0.3">
      <c r="B915" s="4"/>
    </row>
    <row r="916" spans="2:2" ht="13.8" x14ac:dyDescent="0.3">
      <c r="B916" s="4"/>
    </row>
    <row r="917" spans="2:2" ht="13.8" x14ac:dyDescent="0.3">
      <c r="B917" s="4"/>
    </row>
    <row r="918" spans="2:2" ht="13.8" x14ac:dyDescent="0.3">
      <c r="B918" s="4"/>
    </row>
    <row r="919" spans="2:2" ht="13.8" x14ac:dyDescent="0.3">
      <c r="B919" s="4"/>
    </row>
    <row r="920" spans="2:2" ht="13.8" x14ac:dyDescent="0.3">
      <c r="B920" s="4"/>
    </row>
    <row r="921" spans="2:2" ht="13.8" x14ac:dyDescent="0.3">
      <c r="B921" s="4"/>
    </row>
    <row r="922" spans="2:2" ht="13.8" x14ac:dyDescent="0.3">
      <c r="B922" s="4"/>
    </row>
    <row r="923" spans="2:2" ht="13.8" x14ac:dyDescent="0.3">
      <c r="B923" s="4"/>
    </row>
    <row r="924" spans="2:2" ht="13.8" x14ac:dyDescent="0.3">
      <c r="B924" s="4"/>
    </row>
    <row r="925" spans="2:2" ht="13.8" x14ac:dyDescent="0.3">
      <c r="B925" s="4"/>
    </row>
    <row r="926" spans="2:2" ht="13.8" x14ac:dyDescent="0.3">
      <c r="B926" s="4"/>
    </row>
    <row r="927" spans="2:2" ht="13.8" x14ac:dyDescent="0.3">
      <c r="B927" s="4"/>
    </row>
    <row r="928" spans="2:2" ht="13.8" x14ac:dyDescent="0.3">
      <c r="B928" s="4"/>
    </row>
    <row r="929" spans="2:2" ht="13.8" x14ac:dyDescent="0.3">
      <c r="B929" s="4"/>
    </row>
    <row r="930" spans="2:2" ht="13.8" x14ac:dyDescent="0.3">
      <c r="B930" s="4"/>
    </row>
    <row r="931" spans="2:2" ht="13.8" x14ac:dyDescent="0.3">
      <c r="B931" s="4"/>
    </row>
    <row r="932" spans="2:2" ht="13.8" x14ac:dyDescent="0.3">
      <c r="B932" s="4"/>
    </row>
    <row r="933" spans="2:2" ht="13.8" x14ac:dyDescent="0.3">
      <c r="B933" s="4"/>
    </row>
    <row r="934" spans="2:2" ht="13.8" x14ac:dyDescent="0.3">
      <c r="B934" s="4"/>
    </row>
    <row r="935" spans="2:2" ht="13.8" x14ac:dyDescent="0.3">
      <c r="B935" s="4"/>
    </row>
    <row r="936" spans="2:2" ht="13.8" x14ac:dyDescent="0.3">
      <c r="B936" s="4"/>
    </row>
    <row r="937" spans="2:2" ht="13.8" x14ac:dyDescent="0.3">
      <c r="B937" s="4"/>
    </row>
    <row r="938" spans="2:2" ht="13.8" x14ac:dyDescent="0.3">
      <c r="B938" s="4"/>
    </row>
    <row r="939" spans="2:2" ht="13.8" x14ac:dyDescent="0.3">
      <c r="B939" s="4"/>
    </row>
    <row r="940" spans="2:2" ht="13.8" x14ac:dyDescent="0.3">
      <c r="B940" s="4"/>
    </row>
    <row r="941" spans="2:2" ht="13.8" x14ac:dyDescent="0.3">
      <c r="B941" s="4"/>
    </row>
    <row r="942" spans="2:2" ht="13.8" x14ac:dyDescent="0.3">
      <c r="B942" s="4"/>
    </row>
    <row r="943" spans="2:2" ht="13.8" x14ac:dyDescent="0.3">
      <c r="B943" s="4"/>
    </row>
    <row r="944" spans="2:2" ht="13.8" x14ac:dyDescent="0.3">
      <c r="B944" s="4"/>
    </row>
    <row r="945" spans="2:2" ht="13.8" x14ac:dyDescent="0.3">
      <c r="B945" s="4"/>
    </row>
    <row r="946" spans="2:2" ht="13.8" x14ac:dyDescent="0.3">
      <c r="B946" s="4"/>
    </row>
    <row r="947" spans="2:2" ht="13.8" x14ac:dyDescent="0.3">
      <c r="B947" s="4"/>
    </row>
    <row r="948" spans="2:2" ht="13.8" x14ac:dyDescent="0.3">
      <c r="B948" s="4"/>
    </row>
    <row r="949" spans="2:2" ht="13.8" x14ac:dyDescent="0.3">
      <c r="B949" s="4"/>
    </row>
    <row r="950" spans="2:2" ht="13.8" x14ac:dyDescent="0.3">
      <c r="B950" s="4"/>
    </row>
    <row r="951" spans="2:2" ht="13.8" x14ac:dyDescent="0.3">
      <c r="B951" s="4"/>
    </row>
    <row r="952" spans="2:2" ht="13.8" x14ac:dyDescent="0.3">
      <c r="B952" s="4"/>
    </row>
    <row r="953" spans="2:2" ht="13.8" x14ac:dyDescent="0.3">
      <c r="B953" s="4"/>
    </row>
    <row r="954" spans="2:2" ht="13.8" x14ac:dyDescent="0.3">
      <c r="B954" s="4"/>
    </row>
    <row r="955" spans="2:2" ht="13.8" x14ac:dyDescent="0.3">
      <c r="B955" s="4"/>
    </row>
    <row r="956" spans="2:2" ht="13.8" x14ac:dyDescent="0.3">
      <c r="B956" s="4"/>
    </row>
    <row r="957" spans="2:2" ht="13.8" x14ac:dyDescent="0.3">
      <c r="B957" s="4"/>
    </row>
    <row r="958" spans="2:2" ht="13.8" x14ac:dyDescent="0.3">
      <c r="B958" s="4"/>
    </row>
    <row r="959" spans="2:2" ht="13.8" x14ac:dyDescent="0.3">
      <c r="B959" s="4"/>
    </row>
    <row r="960" spans="2:2" ht="13.8" x14ac:dyDescent="0.3">
      <c r="B960" s="4"/>
    </row>
    <row r="961" spans="2:2" ht="13.8" x14ac:dyDescent="0.3">
      <c r="B961" s="4"/>
    </row>
    <row r="962" spans="2:2" ht="13.8" x14ac:dyDescent="0.3">
      <c r="B962" s="4"/>
    </row>
    <row r="963" spans="2:2" ht="13.8" x14ac:dyDescent="0.3">
      <c r="B963" s="4"/>
    </row>
    <row r="964" spans="2:2" ht="13.8" x14ac:dyDescent="0.3">
      <c r="B964" s="4"/>
    </row>
    <row r="965" spans="2:2" ht="13.8" x14ac:dyDescent="0.3">
      <c r="B965" s="4"/>
    </row>
    <row r="966" spans="2:2" ht="13.8" x14ac:dyDescent="0.3">
      <c r="B966" s="4"/>
    </row>
    <row r="967" spans="2:2" ht="13.8" x14ac:dyDescent="0.3">
      <c r="B967" s="4"/>
    </row>
    <row r="968" spans="2:2" ht="13.8" x14ac:dyDescent="0.3">
      <c r="B968" s="4"/>
    </row>
    <row r="969" spans="2:2" ht="13.8" x14ac:dyDescent="0.3">
      <c r="B969" s="4"/>
    </row>
    <row r="970" spans="2:2" ht="13.8" x14ac:dyDescent="0.3">
      <c r="B970" s="4"/>
    </row>
    <row r="971" spans="2:2" ht="13.8" x14ac:dyDescent="0.3">
      <c r="B971" s="4"/>
    </row>
    <row r="972" spans="2:2" ht="13.8" x14ac:dyDescent="0.3">
      <c r="B972" s="4"/>
    </row>
    <row r="973" spans="2:2" ht="13.8" x14ac:dyDescent="0.3">
      <c r="B973" s="4"/>
    </row>
    <row r="974" spans="2:2" ht="13.8" x14ac:dyDescent="0.3">
      <c r="B974" s="4"/>
    </row>
    <row r="975" spans="2:2" ht="13.8" x14ac:dyDescent="0.3">
      <c r="B975" s="4"/>
    </row>
    <row r="976" spans="2:2" ht="13.8" x14ac:dyDescent="0.3">
      <c r="B976" s="4"/>
    </row>
    <row r="977" spans="2:2" ht="13.8" x14ac:dyDescent="0.3">
      <c r="B977" s="4"/>
    </row>
    <row r="978" spans="2:2" ht="13.8" x14ac:dyDescent="0.3">
      <c r="B978" s="4"/>
    </row>
    <row r="979" spans="2:2" ht="13.8" x14ac:dyDescent="0.3">
      <c r="B979" s="4"/>
    </row>
    <row r="980" spans="2:2" ht="13.8" x14ac:dyDescent="0.3">
      <c r="B980" s="4"/>
    </row>
    <row r="981" spans="2:2" ht="13.8" x14ac:dyDescent="0.3">
      <c r="B981" s="4"/>
    </row>
    <row r="982" spans="2:2" ht="13.8" x14ac:dyDescent="0.3">
      <c r="B982" s="4"/>
    </row>
    <row r="983" spans="2:2" ht="13.8" x14ac:dyDescent="0.3">
      <c r="B983" s="4"/>
    </row>
    <row r="984" spans="2:2" ht="13.8" x14ac:dyDescent="0.3">
      <c r="B984" s="4"/>
    </row>
    <row r="985" spans="2:2" ht="13.8" x14ac:dyDescent="0.3">
      <c r="B985" s="4"/>
    </row>
    <row r="986" spans="2:2" ht="13.8" x14ac:dyDescent="0.3">
      <c r="B986" s="4"/>
    </row>
    <row r="987" spans="2:2" ht="13.8" x14ac:dyDescent="0.3">
      <c r="B987" s="4"/>
    </row>
    <row r="988" spans="2:2" ht="13.8" x14ac:dyDescent="0.3">
      <c r="B988" s="4"/>
    </row>
    <row r="989" spans="2:2" ht="13.8" x14ac:dyDescent="0.3">
      <c r="B989" s="4"/>
    </row>
    <row r="990" spans="2:2" ht="13.8" x14ac:dyDescent="0.3">
      <c r="B990" s="4"/>
    </row>
    <row r="991" spans="2:2" ht="13.8" x14ac:dyDescent="0.3">
      <c r="B991" s="4"/>
    </row>
    <row r="992" spans="2:2" ht="13.8" x14ac:dyDescent="0.3">
      <c r="B992" s="4"/>
    </row>
    <row r="993" spans="2:2" ht="13.8" x14ac:dyDescent="0.3">
      <c r="B993" s="4"/>
    </row>
    <row r="994" spans="2:2" ht="13.8" x14ac:dyDescent="0.3">
      <c r="B994" s="4"/>
    </row>
    <row r="995" spans="2:2" ht="13.8" x14ac:dyDescent="0.3">
      <c r="B995" s="4"/>
    </row>
    <row r="996" spans="2:2" ht="13.8" x14ac:dyDescent="0.3">
      <c r="B996" s="4"/>
    </row>
    <row r="997" spans="2:2" ht="13.8" x14ac:dyDescent="0.3">
      <c r="B997" s="4"/>
    </row>
    <row r="998" spans="2:2" ht="13.8" x14ac:dyDescent="0.3">
      <c r="B998" s="4"/>
    </row>
    <row r="999" spans="2:2" ht="13.8" x14ac:dyDescent="0.3">
      <c r="B999" s="4"/>
    </row>
    <row r="1000" spans="2:2" ht="13.8" x14ac:dyDescent="0.3">
      <c r="B1000" s="4"/>
    </row>
    <row r="1001" spans="2:2" ht="13.8" x14ac:dyDescent="0.3">
      <c r="B1001" s="4"/>
    </row>
    <row r="1002" spans="2:2" ht="13.8" x14ac:dyDescent="0.3">
      <c r="B1002" s="4"/>
    </row>
    <row r="1003" spans="2:2" ht="13.8" x14ac:dyDescent="0.3">
      <c r="B1003" s="4"/>
    </row>
    <row r="1004" spans="2:2" ht="13.8" x14ac:dyDescent="0.3">
      <c r="B1004" s="4"/>
    </row>
    <row r="1005" spans="2:2" ht="13.8" x14ac:dyDescent="0.3">
      <c r="B1005" s="4"/>
    </row>
    <row r="1006" spans="2:2" ht="13.8" x14ac:dyDescent="0.3">
      <c r="B1006" s="4"/>
    </row>
    <row r="1007" spans="2:2" ht="13.8" x14ac:dyDescent="0.3">
      <c r="B1007" s="4"/>
    </row>
    <row r="1008" spans="2:2" ht="13.8" x14ac:dyDescent="0.3">
      <c r="B1008" s="4"/>
    </row>
    <row r="1009" spans="2:2" ht="13.8" x14ac:dyDescent="0.3">
      <c r="B1009" s="4"/>
    </row>
  </sheetData>
  <mergeCells count="3">
    <mergeCell ref="B1:Q3"/>
    <mergeCell ref="AA21:AA23"/>
    <mergeCell ref="B84:N86"/>
  </mergeCells>
  <conditionalFormatting sqref="C29:C41">
    <cfRule type="colorScale" priority="1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20:E21">
    <cfRule type="colorScale" priority="18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24:F26 I25:I26 L25:M26">
    <cfRule type="colorScale" priority="20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D29:D41">
    <cfRule type="colorScale" priority="10">
      <colorScale>
        <cfvo type="min"/>
        <cfvo type="max"/>
        <color rgb="FFFFFFFF"/>
        <color rgb="FF57BB8A"/>
      </colorScale>
    </cfRule>
  </conditionalFormatting>
  <conditionalFormatting sqref="E29:E35">
    <cfRule type="colorScale" priority="11">
      <colorScale>
        <cfvo type="min"/>
        <cfvo type="max"/>
        <color rgb="FFFFFFFF"/>
        <color rgb="FFE67C73"/>
      </colorScale>
    </cfRule>
  </conditionalFormatting>
  <conditionalFormatting sqref="F29:F35">
    <cfRule type="colorScale" priority="12">
      <colorScale>
        <cfvo type="min"/>
        <cfvo type="max"/>
        <color rgb="FFFFFFFF"/>
        <color rgb="FFE67C73"/>
      </colorScale>
    </cfRule>
  </conditionalFormatting>
  <conditionalFormatting sqref="G25:G26">
    <cfRule type="colorScale" priority="2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29:G35">
    <cfRule type="colorScale" priority="1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H24:H26">
    <cfRule type="colorScale" priority="2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H29:H41">
    <cfRule type="colorScale" priority="1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N25:O26">
    <cfRule type="colorScale" priority="17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N29:O35">
    <cfRule type="colorScale" priority="1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R21:U21">
    <cfRule type="colorScale" priority="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R24:U24">
    <cfRule type="colorScale" priority="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R25:U25">
    <cfRule type="colorScale" priority="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R26:U26">
    <cfRule type="colorScale" priority="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T29:T36 Y29:Y36 AD29:AD36">
    <cfRule type="colorScale" priority="7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T39:T42">
    <cfRule type="colorScale" priority="8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U39:U42">
    <cfRule type="colorScale" priority="9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X39:X44">
    <cfRule type="colorScale" priority="19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X21:Z21">
    <cfRule type="colorScale" priority="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X23:Z23">
    <cfRule type="colorScale" priority="2">
      <colorScale>
        <cfvo type="min"/>
        <cfvo type="percentile" val="50"/>
        <cfvo type="max"/>
        <color rgb="FF57BB8A"/>
        <color rgb="FFFFFFFF"/>
        <color rgb="FFE67C73"/>
      </colorScale>
    </cfRule>
  </conditionalFormatting>
  <hyperlinks>
    <hyperlink ref="B84" r:id="rId1" xr:uid="{902133F9-A9E6-4C85-9E19-9DDDF42B3C77}"/>
  </hyperlinks>
  <pageMargins left="0.7" right="0.7" top="0.75" bottom="0.75" header="0" footer="0"/>
  <pageSetup orientation="landscape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IEX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Piyush Patel</dc:creator>
  <cp:lastModifiedBy>Piyush Patel</cp:lastModifiedBy>
  <dcterms:created xsi:type="dcterms:W3CDTF">2024-06-28T03:25:43Z</dcterms:created>
  <dcterms:modified xsi:type="dcterms:W3CDTF">2024-06-28T03:25:55Z</dcterms:modified>
</cp:coreProperties>
</file>